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10.177.108.11\pdpk$\Share\1.購買部共有\購買様式管理\05.作業受付\FY2022\028\"/>
    </mc:Choice>
  </mc:AlternateContent>
  <workbookProtection workbookAlgorithmName="SHA-512" workbookHashValue="DavT6uX1hO47QBaTZckth92OoVActKnwIupTV7iZWY5fdUiZBNrAZHMxtyiHpxi5xLEMXf2AC6k/Bfb5YM47tg==" workbookSaltValue="csFl6MKDeGjuS1vpeVU1Dw==" workbookSpinCount="100000" lockStructure="1"/>
  <bookViews>
    <workbookView xWindow="0" yWindow="0" windowWidth="20490" windowHeight="7530" tabRatio="692" firstSheet="1" activeTab="1"/>
  </bookViews>
  <sheets>
    <sheet name="data1" sheetId="24" state="hidden" r:id="rId1"/>
    <sheet name="人材派遣見積書兼仕様書" sheetId="22" r:id="rId2"/>
    <sheet name="別紙_契約条件" sheetId="23" r:id="rId3"/>
  </sheets>
  <definedNames>
    <definedName name="AribaNetworkID">人材派遣見積書兼仕様書!$V$17</definedName>
    <definedName name="estaffing利用有無">人材派遣見積書兼仕様書!$AF$18</definedName>
    <definedName name="_xlnm.Print_Area" localSheetId="1">人材派遣見積書兼仕様書!$A$1:$AE$100</definedName>
    <definedName name="_xlnm.Print_Area" localSheetId="2">別紙_契約条件!$A$1:$C$8</definedName>
    <definedName name="_xlnm.Print_Titles" localSheetId="1">人材派遣見積書兼仕様書!$27:$27</definedName>
    <definedName name="WebTimeCardの利用">人材派遣見積書兼仕様書!$I$32</definedName>
    <definedName name="期間制限">人材派遣見積書兼仕様書!$I$29</definedName>
    <definedName name="休憩時間1">人材派遣見積書兼仕様書!$I$66</definedName>
    <definedName name="休憩時間2">人材派遣見積書兼仕様書!$K$66</definedName>
    <definedName name="休憩時間3">人材派遣見積書兼仕様書!$M$66</definedName>
    <definedName name="休憩時間4">人材派遣見積書兼仕様書!$O$66</definedName>
    <definedName name="休日その他">人材派遣見積書兼仕様書!$U$63</definedName>
    <definedName name="休日指">人材派遣見積書兼仕様書!$AI$63</definedName>
    <definedName name="休日祝">人材派遣見積書兼仕様書!$AH$63</definedName>
    <definedName name="休日他">人材派遣見積書兼仕様書!$AJ$63</definedName>
    <definedName name="休日土">人材派遣見積書兼仕様書!$AF$63</definedName>
    <definedName name="休日日">人材派遣見積書兼仕様書!$AG$63</definedName>
    <definedName name="休日労働">人材派遣見積書兼仕様書!$AF$68</definedName>
    <definedName name="休日労働１ヶ月">人材派遣見積書兼仕様書!$Q$89</definedName>
    <definedName name="許可番号">人材派遣見積書兼仕様書!$V$21</definedName>
    <definedName name="協定有効期限開始日">人材派遣見積書兼仕様書!$N$84</definedName>
    <definedName name="協定有効期限終了日">人材派遣見積書兼仕様書!$S$84</definedName>
    <definedName name="教育訓練有無">人材派遣見積書兼仕様書!$AF$83</definedName>
    <definedName name="業務ランク">人材派遣見積書兼仕様書!$I$76</definedName>
    <definedName name="業務内容">人材派遣見積書兼仕様書!$I$74</definedName>
    <definedName name="勤務時間1">人材派遣見積書兼仕様書!$I$65</definedName>
    <definedName name="勤務時間2">人材派遣見積書兼仕様書!$K$65</definedName>
    <definedName name="勤務時間3">人材派遣見積書兼仕様書!$M$65</definedName>
    <definedName name="勤務時間4">人材派遣見積書兼仕様書!$O$65</definedName>
    <definedName name="勤務日シフト">人材派遣見積書兼仕様書!$AN$62</definedName>
    <definedName name="勤務日火">人材派遣見積書兼仕様書!$AG$62</definedName>
    <definedName name="勤務日金">人材派遣見積書兼仕様書!$AJ$62</definedName>
    <definedName name="勤務日月">人材派遣見積書兼仕様書!$AF$62</definedName>
    <definedName name="勤務日祝">人材派遣見積書兼仕様書!$AM$62</definedName>
    <definedName name="勤務日水">人材派遣見積書兼仕様書!$AH$62</definedName>
    <definedName name="勤務日土">人材派遣見積書兼仕様書!$AK$62</definedName>
    <definedName name="勤務日日">人材派遣見積書兼仕様書!$AL$62</definedName>
    <definedName name="勤務日木">人材派遣見積書兼仕様書!$AI$62</definedName>
    <definedName name="見積回答日">人材派遣見積書兼仕様書!$AB$4</definedName>
    <definedName name="見積番号">人材派遣見積書兼仕様書!$AB$5</definedName>
    <definedName name="指揮命令権者TEL">人材派遣見積書兼仕様書!$AB$50</definedName>
    <definedName name="指揮命令権者氏名">人材派遣見積書兼仕様書!$V$50</definedName>
    <definedName name="指揮命令権者部署名">人材派遣見積書兼仕様書!$N$49</definedName>
    <definedName name="指揮命令権者役職">人材派遣見積書兼仕様書!$N$50</definedName>
    <definedName name="事業所単位">人材派遣見積書兼仕様書!$I$37</definedName>
    <definedName name="事業所単位名">人材派遣見積書兼仕様書!$N$38</definedName>
    <definedName name="時間外労働">人材派遣見積書兼仕様書!$AF$67</definedName>
    <definedName name="時間外労働１ヶ月">人材派遣見積書兼仕様書!$Q$87</definedName>
    <definedName name="時間外労働1週間">人材派遣見積書兼仕様書!$Q$86</definedName>
    <definedName name="時間外労働１日">人材派遣見積書兼仕様書!$Q$85</definedName>
    <definedName name="時間外労働１年">人材派遣見積書兼仕様書!$Q$88</definedName>
    <definedName name="就業場所TEL">人材派遣見積書兼仕様書!$K$42</definedName>
    <definedName name="就業場所住所">人材派遣見積書兼仕様書!$M$41</definedName>
    <definedName name="就業場所都道府県">人材派遣見積書兼仕様書!$K$41</definedName>
    <definedName name="就業先事業所TEL">人材派遣見積書兼仕様書!$N$36</definedName>
    <definedName name="就業先事業所所在地">人材派遣見積書兼仕様書!$N$35</definedName>
    <definedName name="就業先事業所名">人材派遣見積書兼仕様書!$N$34</definedName>
    <definedName name="就業先部署">人材派遣見積書兼仕様書!$I$43</definedName>
    <definedName name="宿泊費有無">人材派遣見積書兼仕様書!$I$71</definedName>
    <definedName name="宿泊費有無上限額">人材派遣見積書兼仕様書!$T$72</definedName>
    <definedName name="所定外単金">人材派遣見積書兼仕様書!$I$70</definedName>
    <definedName name="所定内単金">人材派遣見積書兼仕様書!$I$69</definedName>
    <definedName name="待遇決定方式">人材派遣見積書兼仕様書!$I$60</definedName>
    <definedName name="代替要員の業務">人材派遣見積書兼仕様書!$AF$31</definedName>
    <definedName name="担当EMail">人材派遣見積書兼仕様書!$V$15</definedName>
    <definedName name="担当FAX">人材派遣見積書兼仕様書!$AB$14</definedName>
    <definedName name="担当TEL">人材派遣見積書兼仕様書!$V$14</definedName>
    <definedName name="担当氏名">人材派遣見積書兼仕様書!$V$13</definedName>
    <definedName name="担当部署名">人材派遣見積書兼仕様書!$V$12</definedName>
    <definedName name="都道府県">人材派遣見積書兼仕様書!$K$41</definedName>
    <definedName name="特別条項">人材派遣見積書兼仕様書!$N$90</definedName>
    <definedName name="日数限定業務">人材派遣見積書兼仕様書!$AI$30</definedName>
    <definedName name="派遣期間開始日">人材派遣見積書兼仕様書!$I$61</definedName>
    <definedName name="派遣期間終了日">人材派遣見積書兼仕様書!$N$61</definedName>
    <definedName name="派遣許可番号の有効期限">人材派遣見積書兼仕様書!$V$22</definedName>
    <definedName name="派遣元会社住所">人材派遣見積書兼仕様書!$U$9</definedName>
    <definedName name="派遣元会社住所2">人材派遣見積書兼仕様書!$U$10</definedName>
    <definedName name="派遣元会社名">人材派遣見積書兼仕様書!$U$7</definedName>
    <definedName name="派遣元苦情処理責任者TEL">人材派遣見積書兼仕様書!$AB$58</definedName>
    <definedName name="派遣元苦情処理責任者氏名">人材派遣見積書兼仕様書!$V$58</definedName>
    <definedName name="派遣元苦情処理責任者部署名">人材派遣見積書兼仕様書!$N$57</definedName>
    <definedName name="派遣元苦情処理責任者役職">人材派遣見積書兼仕様書!$N$58</definedName>
    <definedName name="派遣元責任者TEL">人材派遣見積書兼仕様書!$AB$56</definedName>
    <definedName name="派遣元責任者氏名">人材派遣見積書兼仕様書!$V$56</definedName>
    <definedName name="派遣元責任者部署名">人材派遣見積書兼仕様書!$N$55</definedName>
    <definedName name="派遣元責任者役職">人材派遣見積書兼仕様書!$N$56</definedName>
    <definedName name="派遣元法人番号">人材派遣見積書兼仕様書!$U$8</definedName>
    <definedName name="派遣受入期間制限抵触日">人材派遣見積書兼仕様書!$I$39</definedName>
    <definedName name="派遣人員">人材派遣見積書兼仕様書!$I$28</definedName>
    <definedName name="派遣先会社名">人材派遣見積書兼仕様書!$A$5</definedName>
    <definedName name="派遣先苦情処理責任者TEL">人材派遣見積書兼仕様書!$AB$53</definedName>
    <definedName name="派遣先苦情処理責任者氏名">人材派遣見積書兼仕様書!$V$53</definedName>
    <definedName name="派遣先苦情処理責任者部署名">人材派遣見積書兼仕様書!$N$52</definedName>
    <definedName name="派遣先苦情処理責任者役職">人材派遣見積書兼仕様書!$N$53</definedName>
    <definedName name="派遣先責任者TEL">人材派遣見積書兼仕様書!$AB$47</definedName>
    <definedName name="派遣先責任者氏名">人材派遣見積書兼仕様書!$V$47</definedName>
    <definedName name="派遣先責任者部署名">人材派遣見積書兼仕様書!$N$46</definedName>
    <definedName name="派遣先責任者役職">人材派遣見積書兼仕様書!$N$47</definedName>
    <definedName name="派遣先組織単位職位">人材派遣見積書兼仕様書!$N$45</definedName>
    <definedName name="派遣先組織単位名称">人材派遣見積書兼仕様書!$N$44</definedName>
    <definedName name="備考">人材派遣見積書兼仕様書!$I$95</definedName>
    <definedName name="便宜供与その他">人材派遣見積書兼仕様書!$N$82</definedName>
    <definedName name="便宜供与ロッカー">人材派遣見積書兼仕様書!$AF$81</definedName>
    <definedName name="便宜供与休憩所">人材派遣見積書兼仕様書!$AF$80</definedName>
    <definedName name="便宜供与食堂">人材派遣見積書兼仕様書!$AF$79</definedName>
    <definedName name="便宜供与診療">人材派遣見積書兼仕様書!$AF$78</definedName>
    <definedName name="便宜供与制服の貸与">人材派遣見積書兼仕様書!$AG$78</definedName>
    <definedName name="便宜供与物品販売所">人材派遣見積書兼仕様書!$AG$80</definedName>
    <definedName name="便宜供与保養施設">人材派遣見積書兼仕様書!$AG$79</definedName>
    <definedName name="法定休日">人材派遣見積書兼仕様書!$I$64</definedName>
    <definedName name="無期雇用派遣労働者に限定">人材派遣見積書兼仕様書!$AF$30</definedName>
    <definedName name="有期プロジェクト業務">人材派遣見積書兼仕様書!$AH$30</definedName>
    <definedName name="郵便番号1">人材派遣見積書兼仕様書!$K$40</definedName>
    <definedName name="郵便番号2">人材派遣見積書兼仕様書!$N$40</definedName>
    <definedName name="様式Version">人材派遣見積書兼仕様書!$AF$2</definedName>
    <definedName name="労働者限定60歳以上">人材派遣見積書兼仕様書!$AG$30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9" i="22" l="1"/>
  <c r="N32" i="22" l="1"/>
  <c r="V21" i="22" l="1"/>
  <c r="B70" i="24" l="1"/>
  <c r="B69" i="24"/>
  <c r="B68" i="24"/>
  <c r="B67" i="24"/>
  <c r="B33" i="24"/>
  <c r="I59" i="22" l="1"/>
  <c r="B87" i="24" l="1"/>
  <c r="B17" i="24"/>
  <c r="N28" i="22" l="1"/>
  <c r="B60" i="24" l="1"/>
  <c r="B34" i="24" l="1"/>
  <c r="B35" i="24"/>
  <c r="B85" i="24" l="1"/>
  <c r="B84" i="24"/>
  <c r="B83" i="24"/>
  <c r="B26" i="24" l="1"/>
  <c r="B25" i="24"/>
  <c r="B24" i="24"/>
  <c r="B23" i="24"/>
  <c r="B22" i="24"/>
  <c r="B82" i="24"/>
  <c r="B81" i="24"/>
  <c r="B80" i="24"/>
  <c r="B79" i="24"/>
  <c r="B89" i="24"/>
  <c r="B88" i="24"/>
  <c r="B62" i="24"/>
  <c r="B61" i="24"/>
  <c r="B32" i="24"/>
  <c r="B19" i="24"/>
  <c r="B4" i="24"/>
  <c r="B3" i="24" l="1"/>
  <c r="B5" i="24"/>
  <c r="B95" i="24"/>
  <c r="B94" i="24"/>
  <c r="B86" i="24"/>
  <c r="B72" i="24"/>
  <c r="B66" i="24" l="1"/>
  <c r="B65" i="24"/>
  <c r="B64" i="24"/>
  <c r="B63" i="24"/>
  <c r="B59" i="24"/>
  <c r="B55" i="24"/>
  <c r="B52" i="24"/>
  <c r="B40" i="24"/>
  <c r="B51" i="24"/>
  <c r="B47" i="24"/>
  <c r="B43" i="24"/>
  <c r="B28" i="24"/>
  <c r="B31" i="24"/>
  <c r="B21" i="24"/>
  <c r="B18" i="24"/>
  <c r="B15" i="24"/>
  <c r="B16" i="24"/>
  <c r="B9" i="24"/>
  <c r="B10" i="24"/>
  <c r="B8" i="24"/>
  <c r="B30" i="24" l="1"/>
  <c r="B29" i="24"/>
  <c r="B96" i="24" l="1"/>
  <c r="B58" i="24" l="1"/>
  <c r="B57" i="24"/>
  <c r="B56" i="24"/>
  <c r="B54" i="24"/>
  <c r="B53" i="24"/>
  <c r="B75" i="24"/>
  <c r="B76" i="24"/>
  <c r="B73" i="24"/>
  <c r="B74" i="24"/>
  <c r="B20" i="24"/>
  <c r="B27" i="24"/>
  <c r="B93" i="24"/>
  <c r="B92" i="24"/>
  <c r="B91" i="24"/>
  <c r="B90" i="24"/>
  <c r="B71" i="24"/>
  <c r="B50" i="24"/>
  <c r="B49" i="24"/>
  <c r="B46" i="24"/>
  <c r="B48" i="24"/>
  <c r="B45" i="24"/>
  <c r="B44" i="24"/>
  <c r="B42" i="24"/>
  <c r="B41" i="24"/>
  <c r="B36" i="24"/>
  <c r="B37" i="24"/>
  <c r="B77" i="24"/>
  <c r="B78" i="24"/>
  <c r="B38" i="24"/>
  <c r="B39" i="24"/>
  <c r="B14" i="24" l="1"/>
  <c r="B13" i="24"/>
  <c r="B12" i="24"/>
  <c r="B11" i="24"/>
  <c r="B7" i="24"/>
  <c r="B6" i="24"/>
</calcChain>
</file>

<file path=xl/sharedStrings.xml><?xml version="1.0" encoding="utf-8"?>
<sst xmlns="http://schemas.openxmlformats.org/spreadsheetml/2006/main" count="286" uniqueCount="251">
  <si>
    <t>様式</t>
    <rPh sb="0" eb="2">
      <t>ヨウシキ</t>
    </rPh>
    <phoneticPr fontId="16"/>
  </si>
  <si>
    <t>HAKEN</t>
    <phoneticPr fontId="16"/>
  </si>
  <si>
    <t>バージョン</t>
    <phoneticPr fontId="16"/>
  </si>
  <si>
    <t>様式Version</t>
    <rPh sb="0" eb="2">
      <t>ヨウシキ</t>
    </rPh>
    <phoneticPr fontId="4"/>
  </si>
  <si>
    <t>見積回答日</t>
    <phoneticPr fontId="4"/>
  </si>
  <si>
    <t>見積番号</t>
  </si>
  <si>
    <t>派遣先会社名</t>
    <phoneticPr fontId="4"/>
  </si>
  <si>
    <t>派遣元会社名</t>
    <phoneticPr fontId="4"/>
  </si>
  <si>
    <t>派遣元法人番号</t>
    <rPh sb="0" eb="3">
      <t>ハケンモト</t>
    </rPh>
    <rPh sb="3" eb="5">
      <t>ホウジン</t>
    </rPh>
    <rPh sb="5" eb="7">
      <t>バンゴウ</t>
    </rPh>
    <phoneticPr fontId="4"/>
  </si>
  <si>
    <t>派遣元会社住所1</t>
    <phoneticPr fontId="4"/>
  </si>
  <si>
    <t>派遣元会社住所2</t>
    <phoneticPr fontId="4"/>
  </si>
  <si>
    <t>担当部署名</t>
    <phoneticPr fontId="4"/>
  </si>
  <si>
    <t>担当氏名</t>
    <phoneticPr fontId="4"/>
  </si>
  <si>
    <t>担当TEL</t>
    <phoneticPr fontId="4"/>
  </si>
  <si>
    <t>担当FAX</t>
    <phoneticPr fontId="4"/>
  </si>
  <si>
    <t>担当EMail</t>
    <phoneticPr fontId="4"/>
  </si>
  <si>
    <t>AribaNetworkID</t>
    <phoneticPr fontId="4"/>
  </si>
  <si>
    <t>e-staffing利用有無</t>
    <rPh sb="10" eb="12">
      <t>リヨウ</t>
    </rPh>
    <rPh sb="12" eb="14">
      <t>ウム</t>
    </rPh>
    <phoneticPr fontId="4"/>
  </si>
  <si>
    <t>許可番号／届出受理番号</t>
    <phoneticPr fontId="4"/>
  </si>
  <si>
    <t>派遣許可番号の有効期限</t>
    <phoneticPr fontId="4"/>
  </si>
  <si>
    <t>派遣人員</t>
    <phoneticPr fontId="4"/>
  </si>
  <si>
    <t>期間制限</t>
    <rPh sb="0" eb="2">
      <t>キカン</t>
    </rPh>
    <rPh sb="2" eb="4">
      <t>セイゲン</t>
    </rPh>
    <phoneticPr fontId="4"/>
  </si>
  <si>
    <t>無期雇用派遣労働者に限定</t>
    <phoneticPr fontId="4"/>
  </si>
  <si>
    <t>60歳以上の労働者に限定</t>
    <phoneticPr fontId="4"/>
  </si>
  <si>
    <t>有期プロジェクト業務</t>
    <phoneticPr fontId="4"/>
  </si>
  <si>
    <t>日数限定業務</t>
    <phoneticPr fontId="4"/>
  </si>
  <si>
    <t>代替要員の業務</t>
    <phoneticPr fontId="4"/>
  </si>
  <si>
    <t>WebTimeCardの利用</t>
    <phoneticPr fontId="4"/>
  </si>
  <si>
    <t>就業先事業所事業所名</t>
    <phoneticPr fontId="4"/>
  </si>
  <si>
    <t>就業先事業所所在地</t>
    <phoneticPr fontId="4"/>
  </si>
  <si>
    <t>就業先事業所TEL</t>
    <phoneticPr fontId="4"/>
  </si>
  <si>
    <t>事業所単位</t>
    <rPh sb="0" eb="3">
      <t>ジギョウショ</t>
    </rPh>
    <rPh sb="3" eb="5">
      <t>タンイ</t>
    </rPh>
    <phoneticPr fontId="4"/>
  </si>
  <si>
    <t>派遣受入期間制限抵触日</t>
    <phoneticPr fontId="4"/>
  </si>
  <si>
    <t>就業先郵便番号</t>
    <phoneticPr fontId="4"/>
  </si>
  <si>
    <t>就業先都道府県</t>
    <rPh sb="0" eb="2">
      <t>シュウギョウ</t>
    </rPh>
    <rPh sb="2" eb="3">
      <t>サキ</t>
    </rPh>
    <rPh sb="3" eb="7">
      <t>トドウフケン</t>
    </rPh>
    <phoneticPr fontId="4"/>
  </si>
  <si>
    <t>就業先住所</t>
    <phoneticPr fontId="4"/>
  </si>
  <si>
    <t>就業先TEL</t>
    <phoneticPr fontId="4"/>
  </si>
  <si>
    <t xml:space="preserve">就業先部署名 </t>
    <phoneticPr fontId="4"/>
  </si>
  <si>
    <t>派遣先組織単位</t>
    <phoneticPr fontId="4"/>
  </si>
  <si>
    <t>派遣先組織単位職位</t>
    <phoneticPr fontId="4"/>
  </si>
  <si>
    <t>派遣先責任者部署名</t>
    <phoneticPr fontId="4"/>
  </si>
  <si>
    <t>派遣先責任者役職</t>
    <phoneticPr fontId="4"/>
  </si>
  <si>
    <t>派遣先責任者氏名</t>
  </si>
  <si>
    <t>派遣先責任者TEL</t>
    <phoneticPr fontId="4"/>
  </si>
  <si>
    <t>指揮命令権者部署名</t>
  </si>
  <si>
    <t>指揮命令権者役職</t>
  </si>
  <si>
    <t>指揮命令権者氏名</t>
    <phoneticPr fontId="4"/>
  </si>
  <si>
    <t>指揮命令権者TEL</t>
    <phoneticPr fontId="4"/>
  </si>
  <si>
    <t>派遣先苦情処理責任者部署名</t>
    <phoneticPr fontId="4"/>
  </si>
  <si>
    <t>派遣先苦情処理責任者役職</t>
    <phoneticPr fontId="4"/>
  </si>
  <si>
    <t>派遣先苦情処理責任者氏名</t>
    <phoneticPr fontId="4"/>
  </si>
  <si>
    <t>派遣先苦情処理責任者TEL</t>
    <phoneticPr fontId="4"/>
  </si>
  <si>
    <t>派遣元責任者部署名</t>
    <phoneticPr fontId="4"/>
  </si>
  <si>
    <t>派遣元責任者役職</t>
    <phoneticPr fontId="4"/>
  </si>
  <si>
    <t>派遣元責任者氏名</t>
    <phoneticPr fontId="4"/>
  </si>
  <si>
    <t>派遣元責任者TEL</t>
    <phoneticPr fontId="4"/>
  </si>
  <si>
    <t>派遣元苦情処理責任者部署名</t>
    <phoneticPr fontId="4"/>
  </si>
  <si>
    <t>派遣元苦情処理責任者役職</t>
    <phoneticPr fontId="4"/>
  </si>
  <si>
    <t>派遣元苦情処理責任者氏名</t>
    <phoneticPr fontId="4"/>
  </si>
  <si>
    <t>派遣元苦情処理責任者TEL</t>
    <phoneticPr fontId="4"/>
  </si>
  <si>
    <t>待遇決定方式</t>
    <phoneticPr fontId="4"/>
  </si>
  <si>
    <t>派遣期間開始日</t>
    <rPh sb="4" eb="7">
      <t>カイシビ</t>
    </rPh>
    <phoneticPr fontId="4"/>
  </si>
  <si>
    <t>派遣期間終了日</t>
    <rPh sb="4" eb="7">
      <t>シュウリョウビ</t>
    </rPh>
    <phoneticPr fontId="4"/>
  </si>
  <si>
    <t>勤務日</t>
    <rPh sb="0" eb="3">
      <t>キンムビ</t>
    </rPh>
    <phoneticPr fontId="4"/>
  </si>
  <si>
    <t>休日</t>
    <rPh sb="0" eb="2">
      <t>キュウジツ</t>
    </rPh>
    <phoneticPr fontId="4"/>
  </si>
  <si>
    <t>休日その他</t>
    <rPh sb="0" eb="2">
      <t>キュウジツ</t>
    </rPh>
    <rPh sb="4" eb="5">
      <t>タ</t>
    </rPh>
    <phoneticPr fontId="4"/>
  </si>
  <si>
    <t>法定休日</t>
    <phoneticPr fontId="4"/>
  </si>
  <si>
    <t>就業時間FROM</t>
  </si>
  <si>
    <t>就業時間TO</t>
  </si>
  <si>
    <t>休憩時間FROM</t>
  </si>
  <si>
    <t>休憩時間TO</t>
  </si>
  <si>
    <t>時間外労働</t>
    <rPh sb="0" eb="3">
      <t>ジカンガイ</t>
    </rPh>
    <phoneticPr fontId="4"/>
  </si>
  <si>
    <t>休日労働</t>
    <rPh sb="0" eb="2">
      <t>キュウジツ</t>
    </rPh>
    <rPh sb="2" eb="4">
      <t>ロウドウ</t>
    </rPh>
    <phoneticPr fontId="4"/>
  </si>
  <si>
    <t>所定内単金（税抜）</t>
    <phoneticPr fontId="4"/>
  </si>
  <si>
    <t>所定外単金（税抜）</t>
  </si>
  <si>
    <t>宿泊費有無</t>
    <phoneticPr fontId="4"/>
  </si>
  <si>
    <t>宿泊費有無上限額</t>
    <phoneticPr fontId="4"/>
  </si>
  <si>
    <t>業務内容</t>
  </si>
  <si>
    <t>業務ランク</t>
    <phoneticPr fontId="4"/>
  </si>
  <si>
    <t>便宜供与診療施設</t>
    <rPh sb="6" eb="8">
      <t>シセツ</t>
    </rPh>
    <phoneticPr fontId="4"/>
  </si>
  <si>
    <t>便宜供与給食施設</t>
    <phoneticPr fontId="4"/>
  </si>
  <si>
    <t>便宜供与休憩室</t>
    <phoneticPr fontId="4"/>
  </si>
  <si>
    <t>便宜供与更衣室</t>
    <phoneticPr fontId="4"/>
  </si>
  <si>
    <t>便宜供与制服の貸与</t>
    <phoneticPr fontId="4"/>
  </si>
  <si>
    <t>便宜供与保養施設</t>
    <phoneticPr fontId="4"/>
  </si>
  <si>
    <t>便宜供与物品販売所</t>
    <phoneticPr fontId="4"/>
  </si>
  <si>
    <t>便宜供与その他設備</t>
    <phoneticPr fontId="4"/>
  </si>
  <si>
    <t>教育訓練</t>
    <phoneticPr fontId="4"/>
  </si>
  <si>
    <t>36協定有効期限開始日</t>
    <rPh sb="4" eb="6">
      <t>ユウコウ</t>
    </rPh>
    <rPh sb="6" eb="8">
      <t>キゲン</t>
    </rPh>
    <rPh sb="8" eb="11">
      <t>カイシビ</t>
    </rPh>
    <phoneticPr fontId="4"/>
  </si>
  <si>
    <t>36協定有効期限終了日</t>
    <rPh sb="4" eb="6">
      <t>ユウコウ</t>
    </rPh>
    <rPh sb="6" eb="8">
      <t>キゲン</t>
    </rPh>
    <rPh sb="8" eb="11">
      <t>シュウリョウビ</t>
    </rPh>
    <phoneticPr fontId="4"/>
  </si>
  <si>
    <t>36協定時間外労働(１日につき)</t>
    <phoneticPr fontId="4"/>
  </si>
  <si>
    <t>36協定時間外労働(1週間につき)</t>
    <phoneticPr fontId="4"/>
  </si>
  <si>
    <t>36協定時間外労働(１ヶ月につき)</t>
    <phoneticPr fontId="4"/>
  </si>
  <si>
    <t>36協定時間外労働(１年につき)</t>
    <phoneticPr fontId="4"/>
  </si>
  <si>
    <t>36協定休日労働(１ヶ月につき)</t>
    <rPh sb="11" eb="12">
      <t>ゲツ</t>
    </rPh>
    <phoneticPr fontId="4"/>
  </si>
  <si>
    <t>36協定特別条項</t>
    <rPh sb="4" eb="6">
      <t>トクベツ</t>
    </rPh>
    <rPh sb="6" eb="8">
      <t>ジョウコウ</t>
    </rPh>
    <phoneticPr fontId="4"/>
  </si>
  <si>
    <t>備考</t>
    <phoneticPr fontId="4"/>
  </si>
  <si>
    <t>HAKEN</t>
    <phoneticPr fontId="4"/>
  </si>
  <si>
    <t>人材派遣見積書　兼　人材派遣仕様書</t>
    <rPh sb="0" eb="2">
      <t>ジンザイ</t>
    </rPh>
    <rPh sb="2" eb="4">
      <t>ハケン</t>
    </rPh>
    <rPh sb="4" eb="6">
      <t>ミツモリ</t>
    </rPh>
    <rPh sb="6" eb="7">
      <t>ショ</t>
    </rPh>
    <rPh sb="8" eb="9">
      <t>ケン</t>
    </rPh>
    <rPh sb="10" eb="12">
      <t>ジンザイ</t>
    </rPh>
    <rPh sb="12" eb="14">
      <t>ハケン</t>
    </rPh>
    <rPh sb="14" eb="16">
      <t>シヨウ</t>
    </rPh>
    <rPh sb="16" eb="17">
      <t>ショ</t>
    </rPh>
    <phoneticPr fontId="4"/>
  </si>
  <si>
    <t>見積回答日：</t>
    <rPh sb="0" eb="2">
      <t>ミツモリ</t>
    </rPh>
    <rPh sb="2" eb="4">
      <t>カイトウ</t>
    </rPh>
    <rPh sb="4" eb="5">
      <t>ビ</t>
    </rPh>
    <phoneticPr fontId="4"/>
  </si>
  <si>
    <t>見積番号：</t>
    <rPh sb="0" eb="2">
      <t>ミツモリ</t>
    </rPh>
    <rPh sb="2" eb="4">
      <t>バンゴウ</t>
    </rPh>
    <phoneticPr fontId="4"/>
  </si>
  <si>
    <t>会社名：</t>
    <rPh sb="0" eb="3">
      <t>カイシャメイ</t>
    </rPh>
    <phoneticPr fontId="4"/>
  </si>
  <si>
    <t>法人番号：</t>
    <rPh sb="0" eb="2">
      <t>ホウジン</t>
    </rPh>
    <rPh sb="2" eb="4">
      <t>バンゴウ</t>
    </rPh>
    <phoneticPr fontId="4"/>
  </si>
  <si>
    <t>住所：</t>
    <rPh sb="0" eb="2">
      <t>ジュウショ</t>
    </rPh>
    <phoneticPr fontId="4"/>
  </si>
  <si>
    <t>担当部署名：</t>
    <rPh sb="0" eb="2">
      <t>タントウ</t>
    </rPh>
    <rPh sb="2" eb="4">
      <t>ブショ</t>
    </rPh>
    <rPh sb="4" eb="5">
      <t>メイ</t>
    </rPh>
    <phoneticPr fontId="4"/>
  </si>
  <si>
    <t>氏名：</t>
    <rPh sb="0" eb="2">
      <t>シメイ</t>
    </rPh>
    <phoneticPr fontId="4"/>
  </si>
  <si>
    <t>TEL：</t>
    <phoneticPr fontId="4"/>
  </si>
  <si>
    <t>FAX:</t>
    <phoneticPr fontId="4"/>
  </si>
  <si>
    <t>Email：</t>
    <phoneticPr fontId="4"/>
  </si>
  <si>
    <t>AribaNetworkID：</t>
    <phoneticPr fontId="4"/>
  </si>
  <si>
    <t>e-staffing利用有無：</t>
    <rPh sb="10" eb="12">
      <t>リヨウ</t>
    </rPh>
    <rPh sb="12" eb="14">
      <t>ウム</t>
    </rPh>
    <phoneticPr fontId="4"/>
  </si>
  <si>
    <t>派遣許可番号：</t>
    <rPh sb="0" eb="2">
      <t>ハケン</t>
    </rPh>
    <rPh sb="2" eb="4">
      <t>キョカ</t>
    </rPh>
    <rPh sb="4" eb="6">
      <t>バンゴウ</t>
    </rPh>
    <phoneticPr fontId="4"/>
  </si>
  <si>
    <t>派遣許可番号の有効期限：</t>
    <rPh sb="0" eb="2">
      <t>ハケン</t>
    </rPh>
    <rPh sb="2" eb="4">
      <t>キョカ</t>
    </rPh>
    <rPh sb="4" eb="6">
      <t>バンゴウ</t>
    </rPh>
    <rPh sb="7" eb="9">
      <t>ユウコウ</t>
    </rPh>
    <rPh sb="9" eb="11">
      <t>キゲン</t>
    </rPh>
    <phoneticPr fontId="4"/>
  </si>
  <si>
    <t>派遣許可の情報に不備があった場合、本契約は成立しないものとします。</t>
    <phoneticPr fontId="4"/>
  </si>
  <si>
    <t>下記の通りお見積り致します。</t>
    <rPh sb="0" eb="2">
      <t>カキ</t>
    </rPh>
    <rPh sb="3" eb="4">
      <t>トオ</t>
    </rPh>
    <rPh sb="6" eb="8">
      <t>ミツモ</t>
    </rPh>
    <rPh sb="9" eb="10">
      <t>イタ</t>
    </rPh>
    <phoneticPr fontId="4"/>
  </si>
  <si>
    <t>記</t>
    <rPh sb="0" eb="1">
      <t>キ</t>
    </rPh>
    <phoneticPr fontId="4"/>
  </si>
  <si>
    <t>事　項</t>
    <phoneticPr fontId="4"/>
  </si>
  <si>
    <t>摘　　　　要</t>
    <phoneticPr fontId="4"/>
  </si>
  <si>
    <t>名</t>
    <rPh sb="0" eb="1">
      <t>ナ</t>
    </rPh>
    <phoneticPr fontId="4"/>
  </si>
  <si>
    <t>期間制限の対象とする場合：「対象」を選択　/　期間制限の対象外とする場合：「対象外」を選択</t>
    <rPh sb="0" eb="2">
      <t>キカン</t>
    </rPh>
    <rPh sb="2" eb="4">
      <t>セイゲン</t>
    </rPh>
    <rPh sb="5" eb="7">
      <t>タイショウ</t>
    </rPh>
    <rPh sb="10" eb="12">
      <t>バアイ</t>
    </rPh>
    <rPh sb="14" eb="16">
      <t>タイショウ</t>
    </rPh>
    <rPh sb="18" eb="20">
      <t>センタク</t>
    </rPh>
    <rPh sb="30" eb="31">
      <t>ガイ</t>
    </rPh>
    <rPh sb="38" eb="41">
      <t>タイショウガイ</t>
    </rPh>
    <rPh sb="43" eb="45">
      <t>センタク</t>
    </rPh>
    <phoneticPr fontId="4"/>
  </si>
  <si>
    <t>　　　　　　　　　　　　　　</t>
    <phoneticPr fontId="4"/>
  </si>
  <si>
    <t>　　　</t>
    <phoneticPr fontId="4"/>
  </si>
  <si>
    <t>事業所名</t>
    <rPh sb="0" eb="3">
      <t>ジギョウショ</t>
    </rPh>
    <rPh sb="3" eb="4">
      <t>メイ</t>
    </rPh>
    <phoneticPr fontId="4"/>
  </si>
  <si>
    <t>所在地</t>
    <phoneticPr fontId="4"/>
  </si>
  <si>
    <t>「就業先事業所と異なる」を選択した場合、下記に事業所単位を入力</t>
    <rPh sb="1" eb="3">
      <t>シュウギョウ</t>
    </rPh>
    <rPh sb="3" eb="4">
      <t>サキ</t>
    </rPh>
    <rPh sb="4" eb="7">
      <t>ジギョウショ</t>
    </rPh>
    <rPh sb="8" eb="9">
      <t>コト</t>
    </rPh>
    <rPh sb="13" eb="15">
      <t>センタク</t>
    </rPh>
    <rPh sb="17" eb="19">
      <t>バアイ</t>
    </rPh>
    <rPh sb="20" eb="22">
      <t>カキ</t>
    </rPh>
    <rPh sb="23" eb="26">
      <t>ジギョウショ</t>
    </rPh>
    <rPh sb="26" eb="28">
      <t>タンイ</t>
    </rPh>
    <rPh sb="29" eb="31">
      <t>ニュウリョク</t>
    </rPh>
    <phoneticPr fontId="4"/>
  </si>
  <si>
    <t>〒</t>
    <phoneticPr fontId="4"/>
  </si>
  <si>
    <t>-</t>
    <phoneticPr fontId="4"/>
  </si>
  <si>
    <t>都道府県</t>
    <rPh sb="0" eb="4">
      <t>トドウフケン</t>
    </rPh>
    <phoneticPr fontId="4"/>
  </si>
  <si>
    <t>TEL</t>
    <phoneticPr fontId="4"/>
  </si>
  <si>
    <t>組織単位</t>
    <rPh sb="0" eb="2">
      <t>ソシキ</t>
    </rPh>
    <rPh sb="2" eb="4">
      <t>タンイ</t>
    </rPh>
    <phoneticPr fontId="4"/>
  </si>
  <si>
    <t>組織の長の職名</t>
    <rPh sb="0" eb="2">
      <t>ソシキ</t>
    </rPh>
    <rPh sb="3" eb="4">
      <t>チョウ</t>
    </rPh>
    <rPh sb="5" eb="7">
      <t>ショクメイ</t>
    </rPh>
    <phoneticPr fontId="4"/>
  </si>
  <si>
    <t xml:space="preserve">部署名 </t>
    <phoneticPr fontId="4"/>
  </si>
  <si>
    <t>役　職</t>
    <phoneticPr fontId="4"/>
  </si>
  <si>
    <t>氏名</t>
    <rPh sb="0" eb="1">
      <t>シ</t>
    </rPh>
    <rPh sb="1" eb="2">
      <t>メイ</t>
    </rPh>
    <phoneticPr fontId="4"/>
  </si>
  <si>
    <t>Email</t>
    <phoneticPr fontId="4"/>
  </si>
  <si>
    <t>派遣元苦情処理申立先</t>
    <rPh sb="0" eb="2">
      <t>ハケン</t>
    </rPh>
    <rPh sb="2" eb="3">
      <t>モト</t>
    </rPh>
    <rPh sb="3" eb="5">
      <t>クジョウ</t>
    </rPh>
    <rPh sb="5" eb="7">
      <t>ショリ</t>
    </rPh>
    <rPh sb="7" eb="9">
      <t>モウシタ</t>
    </rPh>
    <rPh sb="9" eb="10">
      <t>サキ</t>
    </rPh>
    <phoneticPr fontId="4"/>
  </si>
  <si>
    <t>派遣労働者を協定対象労働者に限定する</t>
    <rPh sb="0" eb="2">
      <t>ハケン</t>
    </rPh>
    <rPh sb="2" eb="5">
      <t>ロウドウシャ</t>
    </rPh>
    <rPh sb="6" eb="8">
      <t>キョウテイ</t>
    </rPh>
    <rPh sb="8" eb="10">
      <t>タイショウ</t>
    </rPh>
    <rPh sb="10" eb="13">
      <t>ロウドウシャ</t>
    </rPh>
    <rPh sb="14" eb="16">
      <t>ゲンテイ</t>
    </rPh>
    <phoneticPr fontId="4"/>
  </si>
  <si>
    <t>～</t>
    <phoneticPr fontId="4"/>
  </si>
  <si>
    <t>※延長の場合：延長開始日より記入</t>
    <rPh sb="1" eb="3">
      <t>エンチョウ</t>
    </rPh>
    <rPh sb="4" eb="6">
      <t>バアイ</t>
    </rPh>
    <rPh sb="7" eb="9">
      <t>エンチョウ</t>
    </rPh>
    <rPh sb="9" eb="12">
      <t>カイシビ</t>
    </rPh>
    <rPh sb="14" eb="16">
      <t>キニュウ</t>
    </rPh>
    <phoneticPr fontId="4"/>
  </si>
  <si>
    <t>（</t>
    <phoneticPr fontId="4"/>
  </si>
  <si>
    <t>創立記念日</t>
    <rPh sb="0" eb="2">
      <t>ソウリツ</t>
    </rPh>
    <rPh sb="2" eb="5">
      <t>キネンビ</t>
    </rPh>
    <phoneticPr fontId="4"/>
  </si>
  <si>
    <t>）</t>
    <phoneticPr fontId="4"/>
  </si>
  <si>
    <t>法定休日</t>
    <rPh sb="0" eb="2">
      <t>ホウテイ</t>
    </rPh>
    <rPh sb="2" eb="4">
      <t>キュウジツ</t>
    </rPh>
    <phoneticPr fontId="4"/>
  </si>
  <si>
    <t>：</t>
    <phoneticPr fontId="4"/>
  </si>
  <si>
    <t>原則として行わない。但し、やむを得ず命ずる場合は、派遣元締結の36協定に定める範囲とする。</t>
    <phoneticPr fontId="4"/>
  </si>
  <si>
    <t>所定内単金（税抜）</t>
    <rPh sb="0" eb="3">
      <t>ショテイナイ</t>
    </rPh>
    <rPh sb="3" eb="5">
      <t>タンキン</t>
    </rPh>
    <rPh sb="6" eb="8">
      <t>ゼイヌキ</t>
    </rPh>
    <phoneticPr fontId="4"/>
  </si>
  <si>
    <t>円/時間</t>
    <rPh sb="0" eb="1">
      <t>エン</t>
    </rPh>
    <rPh sb="2" eb="4">
      <t>ジカン</t>
    </rPh>
    <phoneticPr fontId="4"/>
  </si>
  <si>
    <t>所定外単金（税抜）</t>
    <rPh sb="0" eb="2">
      <t>ショテイ</t>
    </rPh>
    <rPh sb="2" eb="3">
      <t>ガイ</t>
    </rPh>
    <rPh sb="3" eb="5">
      <t>タンキン</t>
    </rPh>
    <rPh sb="6" eb="8">
      <t>ゼイヌキ</t>
    </rPh>
    <phoneticPr fontId="4"/>
  </si>
  <si>
    <t>　出張に伴う宿泊費は、実費とする。</t>
    <rPh sb="1" eb="3">
      <t>シュッチョウ</t>
    </rPh>
    <rPh sb="4" eb="5">
      <t>トモナ</t>
    </rPh>
    <phoneticPr fontId="4"/>
  </si>
  <si>
    <t>　但し、宿泊費は、1日当たり</t>
    <phoneticPr fontId="4"/>
  </si>
  <si>
    <t>円（消費税相当額を含む）を限度とする。</t>
    <rPh sb="0" eb="1">
      <t>エン</t>
    </rPh>
    <phoneticPr fontId="4"/>
  </si>
  <si>
    <t>ランク（※）　　</t>
    <phoneticPr fontId="4"/>
  </si>
  <si>
    <t>派遣労働者に対し、社員同様に付帯施設・設備等を便宜供与することとする。</t>
    <rPh sb="0" eb="2">
      <t>ハケン</t>
    </rPh>
    <rPh sb="2" eb="5">
      <t>ロウドウシャ</t>
    </rPh>
    <rPh sb="6" eb="7">
      <t>タイ</t>
    </rPh>
    <rPh sb="9" eb="11">
      <t>シャイン</t>
    </rPh>
    <rPh sb="11" eb="13">
      <t>ドウヨウ</t>
    </rPh>
    <rPh sb="14" eb="16">
      <t>フタイ</t>
    </rPh>
    <rPh sb="16" eb="18">
      <t>シセツ</t>
    </rPh>
    <rPh sb="19" eb="21">
      <t>セツビ</t>
    </rPh>
    <rPh sb="21" eb="22">
      <t>トウ</t>
    </rPh>
    <rPh sb="23" eb="25">
      <t>ベンギ</t>
    </rPh>
    <rPh sb="25" eb="27">
      <t>キョウヨ</t>
    </rPh>
    <phoneticPr fontId="4"/>
  </si>
  <si>
    <t>診療施設</t>
    <rPh sb="0" eb="2">
      <t>シンリョウ</t>
    </rPh>
    <rPh sb="2" eb="4">
      <t>シセツ</t>
    </rPh>
    <phoneticPr fontId="4"/>
  </si>
  <si>
    <t>制服の貸与</t>
    <rPh sb="0" eb="2">
      <t>セイフク</t>
    </rPh>
    <rPh sb="3" eb="5">
      <t>タイヨ</t>
    </rPh>
    <phoneticPr fontId="4"/>
  </si>
  <si>
    <t>給食施設</t>
    <rPh sb="0" eb="2">
      <t>キュウショク</t>
    </rPh>
    <rPh sb="2" eb="4">
      <t>シセツ</t>
    </rPh>
    <phoneticPr fontId="4"/>
  </si>
  <si>
    <t>保養施設</t>
    <phoneticPr fontId="4"/>
  </si>
  <si>
    <t>休憩室</t>
    <rPh sb="0" eb="2">
      <t>キュウケイ</t>
    </rPh>
    <rPh sb="2" eb="3">
      <t>シツ</t>
    </rPh>
    <phoneticPr fontId="4"/>
  </si>
  <si>
    <t>物品販売所</t>
    <phoneticPr fontId="4"/>
  </si>
  <si>
    <t>更衣室</t>
    <rPh sb="0" eb="3">
      <t>コウイシツ</t>
    </rPh>
    <phoneticPr fontId="4"/>
  </si>
  <si>
    <t>その他設備</t>
    <rPh sb="2" eb="3">
      <t>ホカ</t>
    </rPh>
    <rPh sb="3" eb="5">
      <t>セツビ</t>
    </rPh>
    <phoneticPr fontId="4"/>
  </si>
  <si>
    <t>36協定</t>
    <rPh sb="2" eb="4">
      <t>キョウテイ</t>
    </rPh>
    <phoneticPr fontId="4"/>
  </si>
  <si>
    <t>有効期間</t>
    <rPh sb="0" eb="2">
      <t>ユウコウ</t>
    </rPh>
    <rPh sb="2" eb="4">
      <t>キカン</t>
    </rPh>
    <phoneticPr fontId="4"/>
  </si>
  <si>
    <t>時間外労働</t>
    <rPh sb="0" eb="2">
      <t>ジカン</t>
    </rPh>
    <rPh sb="2" eb="3">
      <t>ガイ</t>
    </rPh>
    <rPh sb="3" eb="5">
      <t>ロウドウ</t>
    </rPh>
    <phoneticPr fontId="4"/>
  </si>
  <si>
    <t>１日につき</t>
    <rPh sb="1" eb="2">
      <t>ニチ</t>
    </rPh>
    <phoneticPr fontId="4"/>
  </si>
  <si>
    <t>時間を限度とする。</t>
    <rPh sb="0" eb="2">
      <t>ジカン</t>
    </rPh>
    <rPh sb="3" eb="5">
      <t>ゲンド</t>
    </rPh>
    <phoneticPr fontId="4"/>
  </si>
  <si>
    <t>1週間につき</t>
    <rPh sb="1" eb="3">
      <t>シュウカン</t>
    </rPh>
    <phoneticPr fontId="4"/>
  </si>
  <si>
    <t>１ヶ月につき</t>
    <phoneticPr fontId="4"/>
  </si>
  <si>
    <t>１年につき</t>
    <rPh sb="1" eb="2">
      <t>ネン</t>
    </rPh>
    <phoneticPr fontId="4"/>
  </si>
  <si>
    <t>日を限度とする。</t>
    <rPh sb="0" eb="1">
      <t>ニチ</t>
    </rPh>
    <rPh sb="2" eb="4">
      <t>ゲンド</t>
    </rPh>
    <phoneticPr fontId="4"/>
  </si>
  <si>
    <t>特別条項</t>
    <rPh sb="0" eb="2">
      <t>トクベツ</t>
    </rPh>
    <rPh sb="2" eb="4">
      <t>ジョウコウ</t>
    </rPh>
    <phoneticPr fontId="4"/>
  </si>
  <si>
    <t>安全及び衛生</t>
    <rPh sb="0" eb="2">
      <t>アンゼン</t>
    </rPh>
    <rPh sb="2" eb="3">
      <t>オヨ</t>
    </rPh>
    <rPh sb="4" eb="6">
      <t>エイセイ</t>
    </rPh>
    <phoneticPr fontId="4"/>
  </si>
  <si>
    <t>別紙にて定める条件とする。</t>
    <rPh sb="0" eb="2">
      <t>ベッシ</t>
    </rPh>
    <rPh sb="4" eb="5">
      <t>サダ</t>
    </rPh>
    <rPh sb="7" eb="9">
      <t>ジョウケン</t>
    </rPh>
    <phoneticPr fontId="4"/>
  </si>
  <si>
    <t>苦情処理方法・連携体制等</t>
    <phoneticPr fontId="4"/>
  </si>
  <si>
    <t>派遣労働者を雇用する場合の紛争防止措置</t>
    <phoneticPr fontId="4"/>
  </si>
  <si>
    <t>備考</t>
    <rPh sb="0" eb="2">
      <t>ビコウ</t>
    </rPh>
    <phoneticPr fontId="4"/>
  </si>
  <si>
    <t>機械設計の業務（令第４条第１項第２号を含む）</t>
  </si>
  <si>
    <t>中途解約の理由</t>
    <phoneticPr fontId="4"/>
  </si>
  <si>
    <t>一般事務の業務（令第４条第１項第３号を含む）</t>
  </si>
  <si>
    <t>合意確認日</t>
    <phoneticPr fontId="4"/>
  </si>
  <si>
    <t>通訳、翻訳、速記の業務（令第４条第１項第４号を含む）</t>
  </si>
  <si>
    <t>変更内容・理由</t>
    <phoneticPr fontId="4"/>
  </si>
  <si>
    <t>秘書の業務（令第４条第１項第５号を含む）</t>
  </si>
  <si>
    <t>調査の業務（令第４条第１項第７号を含む）</t>
  </si>
  <si>
    <t>財務処理の業務（令第４条第１項第８号を含む）</t>
  </si>
  <si>
    <t>取引文書作成の業務（令第４条第１項第９号を含む）</t>
  </si>
  <si>
    <t>デモンストレーションの業務（令第４条第１項第１０号を含む）</t>
  </si>
  <si>
    <t>受付・案内の業務（令第４条第１項第１２号を含む）</t>
  </si>
  <si>
    <t>研究開発の業務（令第４条第１項第１３号を含む）</t>
  </si>
  <si>
    <t>事業の実施体制の企画、立案の業務（令第４条第１項第１４号を含む）</t>
  </si>
  <si>
    <t>書籍等の制作・編集の業務（令第４条第１項第１５号を含む）</t>
  </si>
  <si>
    <t>広告デザインの業務（令第４条第１項第１６号を含む）</t>
  </si>
  <si>
    <t>ＯＡインストラクションの業務（令第４条第１項第１７号を含む）</t>
  </si>
  <si>
    <t>建築設備運転、点検、整備の業務</t>
  </si>
  <si>
    <t>テレマーケティングの営業の業務</t>
  </si>
  <si>
    <t>その他の業務（作業内容は業務内容のとおり）</t>
    <rPh sb="2" eb="3">
      <t>タ</t>
    </rPh>
    <rPh sb="4" eb="6">
      <t>ギョウム</t>
    </rPh>
    <rPh sb="7" eb="9">
      <t>サギョウ</t>
    </rPh>
    <rPh sb="9" eb="11">
      <t>ナイヨウ</t>
    </rPh>
    <rPh sb="12" eb="14">
      <t>ギョウム</t>
    </rPh>
    <rPh sb="14" eb="16">
      <t>ナイヨウ</t>
    </rPh>
    <phoneticPr fontId="3"/>
  </si>
  <si>
    <t>システム開発（令第４条第１項第１号を含む）</t>
  </si>
  <si>
    <t>システム営業（令第４条第１項第１８号を含む）</t>
  </si>
  <si>
    <t>別紙 契約条件</t>
    <rPh sb="0" eb="2">
      <t>ベッシ</t>
    </rPh>
    <rPh sb="3" eb="7">
      <t>ケイヤクジョウケン</t>
    </rPh>
    <phoneticPr fontId="4"/>
  </si>
  <si>
    <t>項番</t>
    <rPh sb="0" eb="2">
      <t>コウバン</t>
    </rPh>
    <phoneticPr fontId="4"/>
  </si>
  <si>
    <t>事項</t>
    <rPh sb="0" eb="2">
      <t>ジコウ</t>
    </rPh>
    <phoneticPr fontId="4"/>
  </si>
  <si>
    <t>派遣先及び派遣元は、労働者派遣法第44条から第47条の4までの規定により課された各法令を遵守し、自己に課された法令上の責任を負う。なお、派遣就業中の安全及び衛生については、派遣先の安全衛生に関する規定を適用することとし、その他については、派遣元の安全衛生に関する規定を適用する。
派遣先は、労働安全衛生法の趣旨に沿って快適な作業環境の保持に努める。ＶＤＴを連続して作業をする場合は、1時間を限度とし、1時間連続して操作した場合は、10分の作業休止時間を与える。</t>
    <phoneticPr fontId="4"/>
  </si>
  <si>
    <t>苦情処理方法・連携体制等</t>
    <rPh sb="0" eb="2">
      <t>クジョウ</t>
    </rPh>
    <rPh sb="2" eb="4">
      <t>ショリ</t>
    </rPh>
    <rPh sb="4" eb="6">
      <t>ホウホウ</t>
    </rPh>
    <rPh sb="7" eb="9">
      <t>レンケイ</t>
    </rPh>
    <rPh sb="9" eb="11">
      <t>タイセイ</t>
    </rPh>
    <rPh sb="11" eb="12">
      <t>トウ</t>
    </rPh>
    <phoneticPr fontId="4"/>
  </si>
  <si>
    <t xml:space="preserve">派遣元苦情処理責任者が苦情の申出を受けたときは、ただちに派遣元責任者へ連絡することとし、当該派遣元責任者が中心となって、誠意をもって、遅滞なく、当該苦情の適切迅速な処理を図ることとし、その結果について必ず派遣労働者に通知することとする。
派遣先苦情処理責任者が苦情の申出を受けたときは、ただちに派遣先責任者へ連絡することとし、当該派遣先責任者が中心となって、誠意をもって、遅滞なく、当該苦情の適切かつ迅速な処理を図ることとし、その結果について必ず派遣労働者に通知することとする。 
派遣先及び派遣元事業主は、自らでその解決が容易であり、即時に処理した苦情の他は、相互に遅滞なく通知するとともに、密接に連絡調整を行いつつ、その解決を図ることとする。 </t>
    <phoneticPr fontId="4"/>
  </si>
  <si>
    <t>労働者派遣契約の解除に当たって講ずる派遣労働者の雇用の安定を図るための処置</t>
    <rPh sb="0" eb="3">
      <t>ロウドウシャ</t>
    </rPh>
    <rPh sb="3" eb="5">
      <t>ハケン</t>
    </rPh>
    <rPh sb="5" eb="7">
      <t>ケイヤク</t>
    </rPh>
    <rPh sb="8" eb="10">
      <t>カイジョ</t>
    </rPh>
    <rPh sb="11" eb="12">
      <t>ア</t>
    </rPh>
    <rPh sb="15" eb="16">
      <t>コウ</t>
    </rPh>
    <rPh sb="18" eb="20">
      <t>ハケン</t>
    </rPh>
    <rPh sb="20" eb="23">
      <t>ロウドウシャ</t>
    </rPh>
    <rPh sb="24" eb="26">
      <t>コヨウ</t>
    </rPh>
    <rPh sb="27" eb="29">
      <t>アンテイ</t>
    </rPh>
    <rPh sb="30" eb="31">
      <t>ハカ</t>
    </rPh>
    <rPh sb="35" eb="37">
      <t>ショチ</t>
    </rPh>
    <phoneticPr fontId="4"/>
  </si>
  <si>
    <t>（１）労働者派遣契約の解除の事前申入れ
派遣先は、専ら派遣先に起因する事由により、労働者派遣契約の契約期間が満了する前の解除を行おうとする場合には、派遣元の合意を得ることはもとより、あらかじめ相当の猶予期間をもって派遣元に解除の申入れを行うこととする。
（２）就業機会の確保
派遣元事業主及び派遣先は、労働者派遣契約の契約期間が満了する前に派遣労働者の責に帰すべき事由によらない労働者派遣契約の解除を行った場合には、派遣先の関連会社での就業をあっせんする等により、当該労働者派遣契約に関わる派遣労働者の新たな就業機会の確保を図ることとする。
（３）損害賠償等に係る適切な措置
派遣先は、派遣先の責め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派遣元事業主が当該労働者派遣に係わる派遣労働者を休業させること等を余儀なくされたことにより生じた損害の賠償を行わなければならないこととする。例えば、派遣元事業主が派遣労働者を休業させる場合は、休業手当に相当する額以上の額について、派遣元事業主がやむを得ない事由により当該派遣労働者を解雇する場合は、派遣先による解除の申入れが相当の猶予期間を持って行われなかったことにより派遣元事業主が解雇の予告をしないときは30日分以上、当該予告をした日から解雇の日までの期間が30日に満たないときは当該解雇日の30日前の日から当該予告の日までの日数分以上の賃金に相当する額以上の額について、損害の賠償を行わなければならないこととする。その他派遣先は派遣元事業主と十分に協議した上で適切な改善処理方策を講ずることとする。また、派遣元事業主の双方の責に帰すべき事由がある場合には、派遣元事業主及び派遣先のそれぞれの責めに帰すべき部分の割合についても十分に考慮することとする。
（４）労働者派遣契約の解除の理由の明示
派遣先は、労働者派遣契約の契約期間が満了する前に労働者派遣契約の解除を行おうとする場合であって、派遣元事業主から請求があったときは、労働者派遣契約の解除を行った理由を派遣元事業主に対し明らかにすることとする。</t>
    <phoneticPr fontId="4"/>
  </si>
  <si>
    <t>派遣労働者を雇用する場合の紛争防止措置</t>
    <rPh sb="0" eb="2">
      <t>ハケン</t>
    </rPh>
    <rPh sb="2" eb="5">
      <t>ロウドウシャ</t>
    </rPh>
    <rPh sb="6" eb="8">
      <t>コヨウ</t>
    </rPh>
    <rPh sb="10" eb="12">
      <t>バアイ</t>
    </rPh>
    <rPh sb="13" eb="15">
      <t>フンソウ</t>
    </rPh>
    <rPh sb="15" eb="17">
      <t>ボウシ</t>
    </rPh>
    <rPh sb="17" eb="19">
      <t>ソチ</t>
    </rPh>
    <phoneticPr fontId="4"/>
  </si>
  <si>
    <t>(1) 労働者派遣契約の終了後に、派遣先が当該派遣労働者を雇用する場合には、 派遣元にあらかじめその旨を通知することとする。
(2) (1)の場合であって、派遣元が法令に基づき職業紹介を行うことができるときは、派遣先は派遣元に対し、別途両者間で合意した当該職業紹介に係る手数料を支払うこととする。</t>
    <phoneticPr fontId="4"/>
  </si>
  <si>
    <t>－</t>
    <phoneticPr fontId="4"/>
  </si>
  <si>
    <t>※認定会社との「一般事務」「秘書」「財務」選択した場合は購買Webサイトに掲載のガイドラインを参考にランクを選択。</t>
    <rPh sb="3" eb="5">
      <t>カイシャ</t>
    </rPh>
    <rPh sb="8" eb="10">
      <t>イッパン</t>
    </rPh>
    <rPh sb="10" eb="12">
      <t>ジム</t>
    </rPh>
    <rPh sb="14" eb="16">
      <t>ヒショ</t>
    </rPh>
    <rPh sb="18" eb="20">
      <t>ザイム</t>
    </rPh>
    <rPh sb="28" eb="30">
      <t>コウバイ</t>
    </rPh>
    <rPh sb="37" eb="39">
      <t>ケイサイ</t>
    </rPh>
    <phoneticPr fontId="4"/>
  </si>
  <si>
    <t>教育訓練の内容</t>
    <rPh sb="0" eb="2">
      <t>キョウイク</t>
    </rPh>
    <rPh sb="2" eb="4">
      <t>クンレン</t>
    </rPh>
    <rPh sb="5" eb="7">
      <t>ナイヨウ</t>
    </rPh>
    <phoneticPr fontId="4"/>
  </si>
  <si>
    <t>派遣人員（*）</t>
    <phoneticPr fontId="4"/>
  </si>
  <si>
    <t>期間制限（*）</t>
    <rPh sb="0" eb="2">
      <t>キカン</t>
    </rPh>
    <rPh sb="2" eb="4">
      <t>セイゲン</t>
    </rPh>
    <phoneticPr fontId="4"/>
  </si>
  <si>
    <t>期間制限の対象外となる理由（*）</t>
    <rPh sb="0" eb="2">
      <t>キカン</t>
    </rPh>
    <rPh sb="2" eb="4">
      <t>セイゲン</t>
    </rPh>
    <rPh sb="5" eb="8">
      <t>タイショウガイ</t>
    </rPh>
    <rPh sb="11" eb="13">
      <t>リユウ</t>
    </rPh>
    <phoneticPr fontId="4"/>
  </si>
  <si>
    <t>WTCにもとづき派遣先による派遣料金の自動計算を行う（*）</t>
    <phoneticPr fontId="4"/>
  </si>
  <si>
    <t>就業先事業所（*）</t>
    <rPh sb="0" eb="2">
      <t>シュウギョウ</t>
    </rPh>
    <rPh sb="2" eb="3">
      <t>サキ</t>
    </rPh>
    <rPh sb="3" eb="6">
      <t>ジギョウショ</t>
    </rPh>
    <phoneticPr fontId="4"/>
  </si>
  <si>
    <t>事業所単位の名称（*）</t>
    <rPh sb="0" eb="3">
      <t>ジギョウショ</t>
    </rPh>
    <rPh sb="3" eb="5">
      <t>タンイ</t>
    </rPh>
    <rPh sb="6" eb="8">
      <t>メイショウ</t>
    </rPh>
    <phoneticPr fontId="4"/>
  </si>
  <si>
    <t>派遣受入期間制限抵触日（*）</t>
    <rPh sb="0" eb="2">
      <t>ハケン</t>
    </rPh>
    <rPh sb="2" eb="4">
      <t>ウケイレ</t>
    </rPh>
    <rPh sb="4" eb="6">
      <t>キカン</t>
    </rPh>
    <rPh sb="6" eb="8">
      <t>セイゲン</t>
    </rPh>
    <rPh sb="8" eb="10">
      <t>テイショク</t>
    </rPh>
    <rPh sb="10" eb="11">
      <t>ビ</t>
    </rPh>
    <phoneticPr fontId="4"/>
  </si>
  <si>
    <t>就業先住所（*）</t>
    <rPh sb="0" eb="2">
      <t>シュウギョウ</t>
    </rPh>
    <rPh sb="2" eb="3">
      <t>サキ</t>
    </rPh>
    <rPh sb="3" eb="5">
      <t>ジュウショ</t>
    </rPh>
    <phoneticPr fontId="4"/>
  </si>
  <si>
    <t>就業先部署（*）</t>
    <rPh sb="0" eb="2">
      <t>シュウギョウ</t>
    </rPh>
    <rPh sb="2" eb="3">
      <t>サキ</t>
    </rPh>
    <rPh sb="3" eb="5">
      <t>ブショ</t>
    </rPh>
    <phoneticPr fontId="4"/>
  </si>
  <si>
    <t>派遣先組織単位（*）</t>
    <rPh sb="0" eb="2">
      <t>ハケン</t>
    </rPh>
    <rPh sb="2" eb="3">
      <t>サキ</t>
    </rPh>
    <rPh sb="3" eb="5">
      <t>ソシキ</t>
    </rPh>
    <rPh sb="5" eb="7">
      <t>タンイ</t>
    </rPh>
    <phoneticPr fontId="4"/>
  </si>
  <si>
    <t>指揮命令者
（兼）勤怠承認者（*）</t>
    <rPh sb="0" eb="2">
      <t>シキ</t>
    </rPh>
    <rPh sb="2" eb="4">
      <t>メイレイ</t>
    </rPh>
    <rPh sb="4" eb="5">
      <t>シャ</t>
    </rPh>
    <phoneticPr fontId="4"/>
  </si>
  <si>
    <t>派遣先苦情処理申立先（*）</t>
    <rPh sb="0" eb="2">
      <t>ハケン</t>
    </rPh>
    <rPh sb="2" eb="3">
      <t>サキ</t>
    </rPh>
    <rPh sb="3" eb="5">
      <t>クジョウ</t>
    </rPh>
    <rPh sb="5" eb="7">
      <t>ショリ</t>
    </rPh>
    <rPh sb="7" eb="9">
      <t>モウシタ</t>
    </rPh>
    <rPh sb="9" eb="10">
      <t>サキ</t>
    </rPh>
    <phoneticPr fontId="4"/>
  </si>
  <si>
    <t>派遣労働者を無期雇用派遣労働者又は60歳以上の者に限定するか否かの別（*）</t>
    <phoneticPr fontId="4"/>
  </si>
  <si>
    <t>派遣労働者を協定対象派遣労働者に限定するか否かの別（*）</t>
    <rPh sb="0" eb="2">
      <t>ハケン</t>
    </rPh>
    <rPh sb="2" eb="5">
      <t>ロウドウシャ</t>
    </rPh>
    <rPh sb="6" eb="8">
      <t>キョウテイ</t>
    </rPh>
    <rPh sb="8" eb="10">
      <t>タイショウ</t>
    </rPh>
    <rPh sb="10" eb="12">
      <t>ハケン</t>
    </rPh>
    <rPh sb="12" eb="15">
      <t>ロウドウシャ</t>
    </rPh>
    <rPh sb="16" eb="18">
      <t>ゲンテイ</t>
    </rPh>
    <rPh sb="21" eb="22">
      <t>イナ</t>
    </rPh>
    <rPh sb="24" eb="25">
      <t>ベツ</t>
    </rPh>
    <phoneticPr fontId="4"/>
  </si>
  <si>
    <t>派遣期間（西暦表示）（*）</t>
    <rPh sb="0" eb="2">
      <t>ハケン</t>
    </rPh>
    <rPh sb="5" eb="7">
      <t>セイレキ</t>
    </rPh>
    <rPh sb="7" eb="9">
      <t>ヒョウジ</t>
    </rPh>
    <phoneticPr fontId="4"/>
  </si>
  <si>
    <t>勤務日（*）</t>
    <rPh sb="0" eb="3">
      <t>キンムビ</t>
    </rPh>
    <phoneticPr fontId="4"/>
  </si>
  <si>
    <t>休日（*）</t>
    <rPh sb="0" eb="2">
      <t>キュウジツ</t>
    </rPh>
    <phoneticPr fontId="4"/>
  </si>
  <si>
    <t>勤務時間（*）</t>
    <rPh sb="0" eb="2">
      <t>キンム</t>
    </rPh>
    <rPh sb="2" eb="4">
      <t>ジカン</t>
    </rPh>
    <phoneticPr fontId="4"/>
  </si>
  <si>
    <t>休憩時間（*）</t>
    <rPh sb="0" eb="2">
      <t>キュウケイ</t>
    </rPh>
    <rPh sb="2" eb="4">
      <t>ジカン</t>
    </rPh>
    <phoneticPr fontId="4"/>
  </si>
  <si>
    <t>時間外労働（*）</t>
    <phoneticPr fontId="4"/>
  </si>
  <si>
    <t>休日労働（*）</t>
    <rPh sb="0" eb="2">
      <t>キュウジツ</t>
    </rPh>
    <rPh sb="2" eb="4">
      <t>ロウドウ</t>
    </rPh>
    <phoneticPr fontId="4"/>
  </si>
  <si>
    <t>宿泊費（*）</t>
    <rPh sb="0" eb="3">
      <t>シュクハクヒ</t>
    </rPh>
    <phoneticPr fontId="4"/>
  </si>
  <si>
    <t>業務分類（*）</t>
    <rPh sb="0" eb="2">
      <t>ギョウム</t>
    </rPh>
    <rPh sb="2" eb="4">
      <t>ブンルイ</t>
    </rPh>
    <phoneticPr fontId="4"/>
  </si>
  <si>
    <t>業務内容（*）</t>
    <rPh sb="0" eb="2">
      <t>ギョウム</t>
    </rPh>
    <rPh sb="2" eb="4">
      <t>ナイヨウ</t>
    </rPh>
    <phoneticPr fontId="4"/>
  </si>
  <si>
    <t>責任の程度（*）</t>
    <rPh sb="0" eb="2">
      <t>セキニン</t>
    </rPh>
    <rPh sb="3" eb="5">
      <t>テイド</t>
    </rPh>
    <phoneticPr fontId="4"/>
  </si>
  <si>
    <t>業務ランク（*）</t>
    <rPh sb="0" eb="2">
      <t>ギョウム</t>
    </rPh>
    <phoneticPr fontId="4"/>
  </si>
  <si>
    <t>便宜供与（*）</t>
    <rPh sb="0" eb="2">
      <t>ベンギ</t>
    </rPh>
    <rPh sb="2" eb="4">
      <t>キョウヨ</t>
    </rPh>
    <phoneticPr fontId="4"/>
  </si>
  <si>
    <t>教育訓練（*）</t>
    <phoneticPr fontId="4"/>
  </si>
  <si>
    <t>変更箇所（*）
（変更契約の場合、変更内容を記載してください）</t>
    <rPh sb="0" eb="2">
      <t>ヘンコウ</t>
    </rPh>
    <rPh sb="2" eb="4">
      <t>カショ</t>
    </rPh>
    <rPh sb="9" eb="11">
      <t>ヘンコウ</t>
    </rPh>
    <rPh sb="11" eb="13">
      <t>ケイヤク</t>
    </rPh>
    <rPh sb="14" eb="16">
      <t>バアイ</t>
    </rPh>
    <rPh sb="17" eb="19">
      <t>ヘンコウ</t>
    </rPh>
    <rPh sb="19" eb="21">
      <t>ナイヨウ</t>
    </rPh>
    <rPh sb="22" eb="24">
      <t>キサイ</t>
    </rPh>
    <phoneticPr fontId="4"/>
  </si>
  <si>
    <t>適用開始日</t>
    <phoneticPr fontId="4"/>
  </si>
  <si>
    <t>WebTimeCardの勤怠情報から、派遣先による派遣料金の自動計算を行う場合：「はい」を選択　/　派遣元での料金計算を行う場合：「いいえ」を選択</t>
    <phoneticPr fontId="4"/>
  </si>
  <si>
    <t>御中（*）</t>
    <rPh sb="0" eb="2">
      <t>オンチュウ</t>
    </rPh>
    <phoneticPr fontId="4"/>
  </si>
  <si>
    <t>派</t>
  </si>
  <si>
    <t>労働者派遣契約の解除に当たって講ずる派遣労働者の雇用の安定を図るための処置</t>
    <phoneticPr fontId="4"/>
  </si>
  <si>
    <t>就業先事業所のとおり</t>
    <phoneticPr fontId="4"/>
  </si>
  <si>
    <t>派遣元責任者</t>
    <rPh sb="2" eb="3">
      <t>モト</t>
    </rPh>
    <phoneticPr fontId="4"/>
  </si>
  <si>
    <t>派遣先責任者
（兼）勤怠承認者（*）</t>
    <rPh sb="0" eb="2">
      <t>ハケン</t>
    </rPh>
    <rPh sb="2" eb="3">
      <t>サキ</t>
    </rPh>
    <rPh sb="3" eb="6">
      <t>セキニンシャ</t>
    </rPh>
    <rPh sb="8" eb="9">
      <t>ケン</t>
    </rPh>
    <rPh sb="10" eb="12">
      <t>キンタイ</t>
    </rPh>
    <rPh sb="12" eb="15">
      <t>ショウニンシャ</t>
    </rPh>
    <phoneticPr fontId="4"/>
  </si>
  <si>
    <t>Y_173K(ver.6.06)</t>
    <phoneticPr fontId="4"/>
  </si>
  <si>
    <t>項番</t>
    <rPh sb="0" eb="2">
      <t>コウバン</t>
    </rPh>
    <phoneticPr fontId="4"/>
  </si>
  <si>
    <t>摘　　　　要</t>
    <rPh sb="0" eb="1">
      <t>テキ</t>
    </rPh>
    <rPh sb="5" eb="6">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</si>
</sst>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d;@"/>
    <numFmt numFmtId="177" formatCode="[$-F800]dddd\,\ mmmm\ dd\,\ yyyy"/>
    <numFmt numFmtId="178" formatCode="yyyy/mm/dd"/>
    <numFmt numFmtId="179" formatCode="0000"/>
    <numFmt numFmtId="180" formatCode="00"/>
    <numFmt numFmtId="181" formatCode="000"/>
    <numFmt numFmtId="182"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20"/>
      <name val="ＭＳ Ｐ明朝"/>
      <family val="1"/>
      <charset val="128"/>
    </font>
    <font>
      <sz val="11"/>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rgb="FF000000"/>
      <name val="Times New Roman"/>
      <family val="1"/>
    </font>
    <font>
      <b/>
      <u/>
      <sz val="12"/>
      <name val="ＭＳ Ｐ明朝"/>
      <family val="1"/>
      <charset val="128"/>
    </font>
    <font>
      <b/>
      <sz val="12"/>
      <color rgb="FFFF0000"/>
      <name val="ＭＳ Ｐ明朝"/>
      <family val="1"/>
      <charset val="128"/>
    </font>
    <font>
      <b/>
      <sz val="11"/>
      <color theme="0"/>
      <name val="ＭＳ Ｐゴシック"/>
      <family val="2"/>
      <charset val="128"/>
      <scheme val="minor"/>
    </font>
    <font>
      <sz val="6"/>
      <name val="ＭＳ Ｐゴシック"/>
      <family val="2"/>
      <charset val="128"/>
      <scheme val="minor"/>
    </font>
    <font>
      <b/>
      <sz val="11"/>
      <color theme="0"/>
      <name val="ＭＳ 明朝"/>
      <family val="1"/>
      <charset val="128"/>
    </font>
    <font>
      <sz val="9"/>
      <name val="Meiryo UI"/>
      <family val="3"/>
      <charset val="128"/>
    </font>
    <font>
      <sz val="9"/>
      <color theme="0" tint="-0.34998626667073579"/>
      <name val="ＭＳ ゴシック"/>
      <family val="3"/>
      <charset val="128"/>
    </font>
    <font>
      <sz val="9"/>
      <color theme="0" tint="-0.34998626667073579"/>
      <name val="ＭＳ 明朝"/>
      <family val="1"/>
      <charset val="128"/>
    </font>
    <font>
      <sz val="10"/>
      <color rgb="FFFF0000"/>
      <name val="ＭＳ Ｐ明朝"/>
      <family val="1"/>
      <charset val="128"/>
    </font>
    <font>
      <b/>
      <sz val="10"/>
      <color rgb="FFFF0000"/>
      <name val="ＭＳ Ｐ明朝"/>
      <family val="1"/>
      <charset val="128"/>
    </font>
    <font>
      <sz val="18"/>
      <name val="ＭＳ Ｐ明朝"/>
      <family val="1"/>
      <charset val="128"/>
    </font>
    <font>
      <sz val="11"/>
      <color theme="0"/>
      <name val="ＭＳ Ｐ明朝"/>
      <family val="1"/>
      <charset val="128"/>
    </font>
    <font>
      <sz val="10"/>
      <color theme="1"/>
      <name val="ＭＳ Ｐ明朝"/>
      <family val="1"/>
      <charset val="128"/>
    </font>
    <font>
      <sz val="12"/>
      <color theme="1"/>
      <name val="ＭＳ Ｐ明朝"/>
      <family val="1"/>
      <charset val="128"/>
    </font>
    <font>
      <sz val="11"/>
      <color rgb="FF000000"/>
      <name val="ＭＳ Ｐゴシック"/>
      <family val="3"/>
      <charset val="128"/>
    </font>
    <font>
      <sz val="9"/>
      <color rgb="FF000000"/>
      <name val="Meiryo UI"/>
      <family val="3"/>
      <charset val="128"/>
    </font>
    <font>
      <sz val="11"/>
      <color theme="1"/>
      <name val="ＭＳ Ｐゴシック"/>
      <family val="3"/>
      <charset val="128"/>
    </font>
    <font>
      <u/>
      <sz val="8"/>
      <color rgb="FFFF0000"/>
      <name val="ＭＳ Ｐ明朝"/>
      <family val="1"/>
      <charset val="128"/>
    </font>
    <font>
      <b/>
      <sz val="10"/>
      <name val="ＭＳ Ｐ明朝"/>
      <family val="1"/>
      <charset val="128"/>
    </font>
    <font>
      <u/>
      <sz val="9"/>
      <color rgb="FFFF0000"/>
      <name val="ＭＳ Ｐ明朝"/>
      <family val="1"/>
      <charset val="128"/>
    </font>
    <font>
      <sz val="12"/>
      <name val="ＭＳ Ｐゴシック"/>
      <family val="3"/>
      <charset val="128"/>
    </font>
    <font>
      <u/>
      <sz val="11"/>
      <color theme="10"/>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indexed="65"/>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0" tint="-0.499984740745262"/>
        <bgColor indexed="64"/>
      </patternFill>
    </fill>
  </fills>
  <borders count="56">
    <border>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right/>
      <top style="medium">
        <color indexed="64"/>
      </top>
      <bottom style="double">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medium">
        <color indexed="64"/>
      </right>
      <top style="hair">
        <color indexed="64"/>
      </top>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right style="medium">
        <color indexed="64"/>
      </right>
      <top/>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medium">
        <color indexed="64"/>
      </top>
      <bottom style="double">
        <color indexed="64"/>
      </bottom>
      <diagonal/>
    </border>
    <border>
      <left/>
      <right style="hair">
        <color indexed="64"/>
      </right>
      <top style="double">
        <color indexed="64"/>
      </top>
      <bottom style="hair">
        <color indexed="64"/>
      </bottom>
      <diagonal/>
    </border>
    <border>
      <left style="medium">
        <color indexed="64"/>
      </left>
      <right/>
      <top/>
      <bottom/>
      <diagonal/>
    </border>
    <border>
      <left/>
      <right style="medium">
        <color indexed="64"/>
      </right>
      <top style="double">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double">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diagonal/>
    </border>
    <border>
      <left style="hair">
        <color indexed="64"/>
      </left>
      <right style="hair">
        <color indexed="64"/>
      </right>
      <top style="double">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s>
  <cellStyleXfs count="18">
    <xf numFmtId="0" fontId="0" fillId="0" borderId="0">
      <alignment vertical="center"/>
    </xf>
    <xf numFmtId="38" fontId="3" fillId="0" borderId="0" applyFont="0" applyFill="0" applyBorder="0" applyAlignment="0" applyProtection="0">
      <alignment vertical="center"/>
    </xf>
    <xf numFmtId="0" fontId="3" fillId="0" borderId="0"/>
    <xf numFmtId="0" fontId="10" fillId="0" borderId="0">
      <alignment vertical="center"/>
    </xf>
    <xf numFmtId="0" fontId="3" fillId="0" borderId="0">
      <alignment vertical="center"/>
    </xf>
    <xf numFmtId="0" fontId="3" fillId="0" borderId="0"/>
    <xf numFmtId="0" fontId="12" fillId="0" borderId="0"/>
    <xf numFmtId="0" fontId="3" fillId="0" borderId="0"/>
    <xf numFmtId="0" fontId="3" fillId="0" borderId="0"/>
    <xf numFmtId="0" fontId="3" fillId="0" borderId="0">
      <alignment vertical="center"/>
    </xf>
    <xf numFmtId="0" fontId="3" fillId="0" borderId="0">
      <alignment vertical="center"/>
    </xf>
    <xf numFmtId="0" fontId="9" fillId="0" borderId="0">
      <alignment vertical="center"/>
    </xf>
    <xf numFmtId="0" fontId="11" fillId="0" borderId="0">
      <alignment vertical="center"/>
    </xf>
    <xf numFmtId="0" fontId="10" fillId="0" borderId="0">
      <alignment vertical="center"/>
    </xf>
    <xf numFmtId="0" fontId="10" fillId="0" borderId="0">
      <alignment vertical="center"/>
    </xf>
    <xf numFmtId="0" fontId="3" fillId="0" borderId="0"/>
    <xf numFmtId="0" fontId="2" fillId="0" borderId="0">
      <alignment vertical="center"/>
    </xf>
    <xf numFmtId="0" fontId="34" fillId="0" borderId="0" applyNumberFormat="0" applyFill="0" applyBorder="0" applyAlignment="0" applyProtection="0">
      <alignment vertical="center"/>
    </xf>
  </cellStyleXfs>
  <cellXfs count="371">
    <xf numFmtId="0" fontId="0" fillId="0" borderId="0" xfId="0">
      <alignment vertical="center"/>
    </xf>
    <xf numFmtId="0" fontId="7" fillId="0" borderId="0" xfId="0" applyFont="1">
      <alignment vertical="center"/>
    </xf>
    <xf numFmtId="0" fontId="7"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13" fillId="0" borderId="0" xfId="0" applyFont="1">
      <alignment vertical="center"/>
    </xf>
    <xf numFmtId="0" fontId="7" fillId="3" borderId="10" xfId="0" applyFont="1" applyFill="1" applyBorder="1" applyAlignment="1">
      <alignment horizontal="center" vertical="center"/>
    </xf>
    <xf numFmtId="0" fontId="6" fillId="0" borderId="15" xfId="0" applyFont="1" applyBorder="1" applyAlignment="1">
      <alignment horizontal="left" vertical="center" wrapText="1"/>
    </xf>
    <xf numFmtId="0" fontId="6" fillId="0" borderId="33" xfId="0" applyFont="1" applyBorder="1" applyAlignment="1">
      <alignment vertical="center" wrapText="1"/>
    </xf>
    <xf numFmtId="0" fontId="6" fillId="0" borderId="4" xfId="0" applyFont="1" applyBorder="1" applyAlignment="1">
      <alignment horizontal="left" vertical="center" wrapText="1"/>
    </xf>
    <xf numFmtId="0" fontId="6" fillId="0" borderId="13" xfId="0" applyFont="1" applyBorder="1" applyAlignment="1">
      <alignment vertical="center" wrapText="1"/>
    </xf>
    <xf numFmtId="0" fontId="6" fillId="0" borderId="32" xfId="0" applyFont="1" applyBorder="1" applyAlignment="1">
      <alignment horizontal="left" vertical="center" wrapText="1"/>
    </xf>
    <xf numFmtId="0" fontId="6" fillId="0" borderId="34" xfId="0" applyFont="1" applyBorder="1" applyAlignment="1">
      <alignment vertical="center" wrapText="1"/>
    </xf>
    <xf numFmtId="0" fontId="7" fillId="3" borderId="24" xfId="0" applyFont="1" applyFill="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xf>
    <xf numFmtId="0" fontId="2" fillId="5" borderId="0" xfId="16" applyFill="1">
      <alignment vertical="center"/>
    </xf>
    <xf numFmtId="0" fontId="2" fillId="0" borderId="0" xfId="16">
      <alignment vertical="center"/>
    </xf>
    <xf numFmtId="0" fontId="2" fillId="0" borderId="36" xfId="16" applyBorder="1" applyAlignment="1">
      <alignment horizontal="right" vertical="center"/>
    </xf>
    <xf numFmtId="177" fontId="2" fillId="0" borderId="0" xfId="16" applyNumberFormat="1">
      <alignment vertical="center"/>
    </xf>
    <xf numFmtId="0" fontId="2" fillId="0" borderId="0" xfId="16" applyAlignment="1">
      <alignment horizontal="right" vertical="center"/>
    </xf>
    <xf numFmtId="0" fontId="2" fillId="6" borderId="37" xfId="16" applyFill="1" applyBorder="1" applyAlignment="1">
      <alignment horizontal="right" vertical="center"/>
    </xf>
    <xf numFmtId="0" fontId="15" fillId="7" borderId="36" xfId="16" applyFont="1" applyFill="1" applyBorder="1">
      <alignment vertical="center"/>
    </xf>
    <xf numFmtId="0" fontId="17" fillId="7" borderId="36" xfId="4" applyFont="1" applyFill="1" applyBorder="1">
      <alignment vertical="center"/>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18" fillId="0" borderId="30" xfId="0" applyFont="1" applyBorder="1" applyProtection="1">
      <alignment vertical="center"/>
      <protection locked="0"/>
    </xf>
    <xf numFmtId="0" fontId="7" fillId="0" borderId="0" xfId="0" applyFont="1" applyAlignment="1">
      <alignment horizontal="left" vertical="center"/>
    </xf>
    <xf numFmtId="0" fontId="1" fillId="0" borderId="0" xfId="16"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Protection="1">
      <alignment vertical="center"/>
      <protection locked="0"/>
    </xf>
    <xf numFmtId="0" fontId="6"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6" fillId="0" borderId="4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right" vertical="center" wrapText="1"/>
    </xf>
    <xf numFmtId="0" fontId="6" fillId="0" borderId="11" xfId="0" applyFont="1" applyBorder="1" applyAlignment="1">
      <alignment horizontal="center" vertical="center" wrapText="1"/>
    </xf>
    <xf numFmtId="0" fontId="6" fillId="0" borderId="5" xfId="0" applyFont="1" applyBorder="1" applyAlignment="1">
      <alignment horizontal="left" vertical="center"/>
    </xf>
    <xf numFmtId="176" fontId="6" fillId="4" borderId="11" xfId="0" applyNumberFormat="1" applyFont="1" applyFill="1" applyBorder="1" applyAlignment="1" applyProtection="1">
      <alignment horizontal="center" vertical="center"/>
      <protection locked="0"/>
    </xf>
    <xf numFmtId="0" fontId="18" fillId="0" borderId="0" xfId="0" applyFont="1">
      <alignment vertical="center"/>
    </xf>
    <xf numFmtId="178" fontId="2" fillId="0" borderId="36" xfId="16" applyNumberFormat="1" applyBorder="1" applyAlignment="1">
      <alignment horizontal="right" vertical="center"/>
    </xf>
    <xf numFmtId="180" fontId="6" fillId="4" borderId="2" xfId="0" applyNumberFormat="1" applyFont="1" applyFill="1" applyBorder="1" applyAlignment="1" applyProtection="1">
      <alignment horizontal="center" vertical="center"/>
      <protection locked="0"/>
    </xf>
    <xf numFmtId="0" fontId="24" fillId="0" borderId="0" xfId="0" applyFont="1" applyProtection="1">
      <alignment vertical="center"/>
      <protection locked="0"/>
    </xf>
    <xf numFmtId="0" fontId="1" fillId="6" borderId="36" xfId="16" applyFont="1" applyFill="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25" fillId="0" borderId="0" xfId="0" quotePrefix="1" applyFont="1" applyAlignment="1">
      <alignment horizontal="center" vertical="center"/>
    </xf>
    <xf numFmtId="180" fontId="6" fillId="4" borderId="3" xfId="0" applyNumberFormat="1" applyFont="1" applyFill="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30"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176" fontId="6" fillId="4" borderId="2" xfId="0" applyNumberFormat="1" applyFont="1" applyFill="1" applyBorder="1" applyAlignment="1" applyProtection="1">
      <alignment horizontal="center" vertical="center"/>
      <protection locked="0"/>
    </xf>
    <xf numFmtId="176" fontId="6" fillId="4" borderId="1"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7" fillId="0" borderId="10" xfId="0" applyFont="1" applyBorder="1" applyAlignment="1">
      <alignment horizontal="center" vertical="center"/>
    </xf>
    <xf numFmtId="0" fontId="26" fillId="0" borderId="10" xfId="0" applyFont="1" applyBorder="1" applyAlignment="1">
      <alignment horizontal="center" vertical="center"/>
    </xf>
    <xf numFmtId="0" fontId="6" fillId="0" borderId="0" xfId="0" applyFont="1" applyBorder="1" applyProtection="1">
      <alignment vertical="center"/>
      <protection locked="0"/>
    </xf>
    <xf numFmtId="0" fontId="6" fillId="0" borderId="52" xfId="0" applyFont="1" applyBorder="1" applyAlignment="1">
      <alignment horizontal="center" vertical="center"/>
    </xf>
    <xf numFmtId="0" fontId="7" fillId="3" borderId="45" xfId="0" applyFont="1" applyFill="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xf>
    <xf numFmtId="0" fontId="7" fillId="0" borderId="0" xfId="0" applyFont="1" applyAlignment="1" applyProtection="1">
      <alignment horizontal="center" vertical="center" shrinkToFit="1"/>
    </xf>
    <xf numFmtId="0" fontId="6" fillId="0" borderId="0" xfId="0" applyFont="1" applyProtection="1">
      <alignment vertical="center"/>
    </xf>
    <xf numFmtId="0" fontId="6" fillId="0" borderId="0" xfId="0" applyFont="1" applyAlignment="1" applyProtection="1">
      <alignment horizontal="center" vertical="center"/>
    </xf>
    <xf numFmtId="0" fontId="7" fillId="0" borderId="10" xfId="0" applyFont="1" applyBorder="1" applyAlignment="1">
      <alignment horizontal="center" vertical="center"/>
    </xf>
    <xf numFmtId="0" fontId="26" fillId="0" borderId="10" xfId="0" applyFont="1"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176" fontId="6" fillId="4" borderId="2" xfId="0" applyNumberFormat="1" applyFont="1" applyFill="1" applyBorder="1" applyAlignment="1" applyProtection="1">
      <alignment horizontal="center" vertical="center"/>
      <protection locked="0"/>
    </xf>
    <xf numFmtId="176" fontId="6" fillId="4" borderId="1" xfId="0" applyNumberFormat="1" applyFont="1" applyFill="1" applyBorder="1" applyAlignment="1" applyProtection="1">
      <alignment horizontal="center" vertical="center"/>
      <protection locked="0"/>
    </xf>
    <xf numFmtId="176" fontId="6" fillId="4" borderId="4"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3" xfId="0" applyFont="1" applyBorder="1" applyAlignment="1">
      <alignment vertical="center"/>
    </xf>
    <xf numFmtId="0" fontId="6" fillId="0" borderId="13" xfId="0" applyFont="1" applyBorder="1" applyAlignment="1">
      <alignmen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2" borderId="3" xfId="0" applyNumberFormat="1" applyFont="1" applyFill="1" applyBorder="1" applyAlignment="1" applyProtection="1">
      <alignment horizontal="right" vertical="center"/>
      <protection locked="0"/>
    </xf>
    <xf numFmtId="0" fontId="6" fillId="4" borderId="2"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1" xfId="0" applyNumberFormat="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14" fontId="6" fillId="2" borderId="2" xfId="0" applyNumberFormat="1"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14" fontId="6" fillId="2" borderId="4" xfId="0" applyNumberFormat="1" applyFont="1" applyFill="1" applyBorder="1" applyAlignment="1" applyProtection="1">
      <alignment horizontal="center" vertical="center"/>
      <protection locked="0"/>
    </xf>
    <xf numFmtId="0" fontId="6" fillId="4" borderId="2" xfId="0" applyFont="1" applyFill="1" applyBorder="1" applyAlignment="1">
      <alignment horizontal="left" vertical="center" wrapText="1"/>
    </xf>
    <xf numFmtId="0" fontId="6" fillId="4" borderId="1" xfId="0" applyFont="1" applyFill="1" applyBorder="1" applyAlignment="1">
      <alignment horizontal="left" vertical="center" wrapText="1"/>
    </xf>
    <xf numFmtId="0" fontId="25" fillId="0" borderId="14" xfId="0" applyFont="1" applyBorder="1" applyAlignment="1">
      <alignment horizontal="left" vertical="center"/>
    </xf>
    <xf numFmtId="0" fontId="25" fillId="0" borderId="1" xfId="0" applyFont="1" applyBorder="1" applyAlignment="1">
      <alignment horizontal="left" vertical="center"/>
    </xf>
    <xf numFmtId="0" fontId="25" fillId="0" borderId="4" xfId="0" applyFont="1" applyBorder="1" applyAlignment="1">
      <alignment horizontal="left" vertical="center"/>
    </xf>
    <xf numFmtId="0" fontId="6" fillId="0" borderId="3" xfId="0" applyFont="1" applyBorder="1" applyAlignment="1">
      <alignment horizontal="left" vertical="center"/>
    </xf>
    <xf numFmtId="0" fontId="25" fillId="0" borderId="14" xfId="0" applyFont="1" applyBorder="1" applyAlignment="1">
      <alignment horizontal="left" vertical="center" wrapText="1"/>
    </xf>
    <xf numFmtId="0" fontId="25" fillId="0" borderId="1" xfId="0" applyFont="1" applyBorder="1" applyAlignment="1">
      <alignment horizontal="left" vertical="center" wrapText="1"/>
    </xf>
    <xf numFmtId="0" fontId="25" fillId="0" borderId="4" xfId="0" applyFont="1" applyBorder="1" applyAlignment="1">
      <alignment horizontal="left" vertical="center" wrapText="1"/>
    </xf>
    <xf numFmtId="0" fontId="25" fillId="0" borderId="39" xfId="0" applyFont="1" applyBorder="1" applyAlignment="1">
      <alignment vertical="center" wrapText="1"/>
    </xf>
    <xf numFmtId="0" fontId="25" fillId="0" borderId="8" xfId="0" applyFont="1" applyBorder="1" applyAlignment="1">
      <alignment vertical="center" wrapText="1"/>
    </xf>
    <xf numFmtId="0" fontId="25" fillId="0" borderId="17" xfId="0" applyFont="1" applyBorder="1" applyAlignment="1">
      <alignment vertical="center" wrapText="1"/>
    </xf>
    <xf numFmtId="0" fontId="25" fillId="0" borderId="41" xfId="0" applyFont="1" applyBorder="1" applyAlignment="1">
      <alignment vertical="center" wrapText="1"/>
    </xf>
    <xf numFmtId="0" fontId="25" fillId="0" borderId="0" xfId="0" applyFont="1" applyBorder="1" applyAlignment="1">
      <alignment vertical="center" wrapText="1"/>
    </xf>
    <xf numFmtId="0" fontId="25" fillId="0" borderId="19" xfId="0" applyFont="1" applyBorder="1" applyAlignment="1">
      <alignment vertical="center" wrapText="1"/>
    </xf>
    <xf numFmtId="0" fontId="25" fillId="0" borderId="40" xfId="0" applyFont="1" applyBorder="1" applyAlignment="1">
      <alignment vertical="center" wrapText="1"/>
    </xf>
    <xf numFmtId="0" fontId="25" fillId="0" borderId="7" xfId="0" applyFont="1" applyBorder="1" applyAlignment="1">
      <alignment vertical="center" wrapText="1"/>
    </xf>
    <xf numFmtId="0" fontId="25" fillId="0" borderId="15" xfId="0" applyFont="1" applyBorder="1" applyAlignment="1">
      <alignment vertical="center" wrapText="1"/>
    </xf>
    <xf numFmtId="0" fontId="25" fillId="0" borderId="14" xfId="0" applyFont="1" applyBorder="1" applyAlignment="1">
      <alignment vertical="center" wrapText="1"/>
    </xf>
    <xf numFmtId="0" fontId="25" fillId="0" borderId="1" xfId="0" applyFont="1" applyBorder="1" applyAlignment="1">
      <alignment vertical="center" wrapText="1"/>
    </xf>
    <xf numFmtId="0" fontId="25" fillId="0" borderId="4" xfId="0" applyFont="1" applyBorder="1" applyAlignment="1">
      <alignment vertical="center" wrapText="1"/>
    </xf>
    <xf numFmtId="0" fontId="25" fillId="0" borderId="39" xfId="0" applyFont="1" applyBorder="1" applyAlignment="1">
      <alignment horizontal="left" vertical="center"/>
    </xf>
    <xf numFmtId="0" fontId="25" fillId="0" borderId="8" xfId="0" applyFont="1" applyBorder="1" applyAlignment="1">
      <alignment horizontal="left" vertical="center"/>
    </xf>
    <xf numFmtId="0" fontId="25" fillId="0" borderId="17" xfId="0" applyFont="1" applyBorder="1" applyAlignment="1">
      <alignment horizontal="left" vertical="center"/>
    </xf>
    <xf numFmtId="0" fontId="25" fillId="0" borderId="41" xfId="0" applyFont="1" applyBorder="1" applyAlignment="1">
      <alignment horizontal="left" vertical="center"/>
    </xf>
    <xf numFmtId="0" fontId="25" fillId="0" borderId="0" xfId="0" applyFont="1" applyBorder="1" applyAlignment="1">
      <alignment horizontal="left" vertical="center"/>
    </xf>
    <xf numFmtId="0" fontId="25" fillId="0" borderId="19" xfId="0" applyFont="1" applyBorder="1" applyAlignment="1">
      <alignment horizontal="left" vertical="center"/>
    </xf>
    <xf numFmtId="0" fontId="25" fillId="0" borderId="40" xfId="0" applyFont="1" applyBorder="1" applyAlignment="1">
      <alignment horizontal="left" vertical="center"/>
    </xf>
    <xf numFmtId="0" fontId="25" fillId="0" borderId="7" xfId="0" applyFont="1" applyBorder="1" applyAlignment="1">
      <alignment horizontal="left" vertical="center"/>
    </xf>
    <xf numFmtId="0" fontId="25" fillId="0" borderId="15" xfId="0" applyFont="1" applyBorder="1" applyAlignment="1">
      <alignment horizontal="left" vertical="center"/>
    </xf>
    <xf numFmtId="0" fontId="6" fillId="4" borderId="4" xfId="0" applyFont="1" applyFill="1" applyBorder="1" applyAlignment="1" applyProtection="1">
      <alignment horizontal="center" vertical="center"/>
      <protection locked="0"/>
    </xf>
    <xf numFmtId="0" fontId="6" fillId="0" borderId="2"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82" fontId="6" fillId="2" borderId="3" xfId="0" applyNumberFormat="1" applyFont="1" applyFill="1" applyBorder="1" applyAlignment="1" applyProtection="1">
      <alignment horizontal="right" vertical="center"/>
      <protection locked="0"/>
    </xf>
    <xf numFmtId="0" fontId="6" fillId="2" borderId="2"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0" borderId="1" xfId="0" applyFont="1" applyBorder="1">
      <alignment vertical="center"/>
    </xf>
    <xf numFmtId="0" fontId="6" fillId="0" borderId="11" xfId="0" applyFont="1" applyBorder="1">
      <alignment vertical="center"/>
    </xf>
    <xf numFmtId="176" fontId="6" fillId="0" borderId="2"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4" borderId="2"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left" vertical="center" shrinkToFit="1"/>
      <protection locked="0"/>
    </xf>
    <xf numFmtId="0" fontId="6" fillId="4" borderId="11" xfId="0"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49" fontId="6" fillId="2" borderId="1" xfId="0" applyNumberFormat="1" applyFont="1" applyFill="1" applyBorder="1" applyAlignment="1" applyProtection="1">
      <alignment horizontal="left" vertical="center" shrinkToFit="1"/>
      <protection locked="0"/>
    </xf>
    <xf numFmtId="49" fontId="6" fillId="2" borderId="11"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4" borderId="4" xfId="0" applyFont="1" applyFill="1" applyBorder="1" applyAlignment="1" applyProtection="1">
      <alignment horizontal="left" vertical="center" shrinkToFit="1"/>
      <protection locked="0"/>
    </xf>
    <xf numFmtId="0" fontId="7" fillId="0" borderId="44" xfId="0" applyFont="1" applyBorder="1" applyAlignment="1" applyProtection="1">
      <alignment horizontal="center" vertical="center"/>
    </xf>
    <xf numFmtId="0" fontId="7" fillId="0" borderId="51" xfId="0" applyFont="1" applyBorder="1" applyAlignment="1" applyProtection="1">
      <alignment horizontal="center" vertical="center"/>
    </xf>
    <xf numFmtId="0" fontId="6" fillId="0" borderId="41"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41" xfId="0" applyFont="1" applyBorder="1" applyAlignment="1" applyProtection="1">
      <alignment horizontal="left" vertical="center"/>
    </xf>
    <xf numFmtId="0" fontId="6" fillId="0" borderId="46" xfId="0" applyFont="1" applyBorder="1" applyAlignment="1" applyProtection="1">
      <alignment horizontal="left" vertical="center"/>
    </xf>
    <xf numFmtId="0" fontId="6" fillId="0" borderId="47" xfId="0" applyFont="1" applyBorder="1" applyAlignment="1" applyProtection="1">
      <alignment horizontal="left" vertical="center"/>
    </xf>
    <xf numFmtId="0" fontId="6" fillId="0" borderId="48" xfId="0" applyFont="1" applyBorder="1" applyAlignment="1" applyProtection="1">
      <alignment horizontal="left" vertical="center"/>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4" borderId="16"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49" xfId="0" applyFont="1" applyFill="1" applyBorder="1" applyAlignment="1" applyProtection="1">
      <alignment horizontal="left" vertical="center"/>
      <protection locked="0"/>
    </xf>
    <xf numFmtId="0" fontId="6" fillId="4" borderId="47" xfId="0" applyFont="1" applyFill="1" applyBorder="1" applyAlignment="1" applyProtection="1">
      <alignment horizontal="left" vertical="center"/>
      <protection locked="0"/>
    </xf>
    <xf numFmtId="0" fontId="6" fillId="4" borderId="50" xfId="0" applyFont="1" applyFill="1" applyBorder="1" applyAlignment="1" applyProtection="1">
      <alignment horizontal="left" vertical="center"/>
      <protection locked="0"/>
    </xf>
    <xf numFmtId="14" fontId="6" fillId="4" borderId="2" xfId="0" applyNumberFormat="1" applyFont="1" applyFill="1" applyBorder="1" applyAlignment="1" applyProtection="1">
      <alignment horizontal="center" vertical="center"/>
      <protection locked="0"/>
    </xf>
    <xf numFmtId="14" fontId="6" fillId="4" borderId="1" xfId="0" applyNumberFormat="1" applyFont="1" applyFill="1" applyBorder="1" applyAlignment="1" applyProtection="1">
      <alignment horizontal="center" vertical="center"/>
      <protection locked="0"/>
    </xf>
    <xf numFmtId="14" fontId="6" fillId="4" borderId="4"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11" xfId="0" applyFont="1" applyFill="1" applyBorder="1" applyAlignment="1" applyProtection="1">
      <alignment vertical="center"/>
    </xf>
    <xf numFmtId="0" fontId="6" fillId="4" borderId="2"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11" xfId="0" applyFont="1" applyFill="1" applyBorder="1" applyAlignment="1" applyProtection="1">
      <alignment horizontal="left" vertical="center"/>
      <protection locked="0"/>
    </xf>
    <xf numFmtId="0" fontId="6" fillId="0" borderId="16" xfId="0" applyFont="1" applyBorder="1" applyAlignment="1">
      <alignment vertical="center"/>
    </xf>
    <xf numFmtId="0" fontId="6" fillId="0" borderId="8" xfId="0" applyFont="1" applyBorder="1" applyAlignment="1">
      <alignment vertical="center"/>
    </xf>
    <xf numFmtId="0" fontId="6" fillId="0" borderId="21" xfId="0" applyFont="1" applyBorder="1" applyAlignment="1">
      <alignment vertical="center"/>
    </xf>
    <xf numFmtId="0" fontId="6" fillId="0" borderId="18" xfId="0" applyFont="1" applyBorder="1" applyAlignment="1">
      <alignment vertical="center"/>
    </xf>
    <xf numFmtId="0" fontId="6" fillId="0" borderId="0" xfId="0" applyFont="1" applyBorder="1" applyAlignment="1">
      <alignment vertical="center"/>
    </xf>
    <xf numFmtId="0" fontId="6" fillId="0" borderId="2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25" fillId="0" borderId="14" xfId="0" applyFont="1" applyBorder="1" applyAlignment="1">
      <alignment vertical="center"/>
    </xf>
    <xf numFmtId="0" fontId="25" fillId="0" borderId="1" xfId="0" applyFont="1" applyBorder="1" applyAlignment="1">
      <alignment vertical="center"/>
    </xf>
    <xf numFmtId="0" fontId="25" fillId="0" borderId="4" xfId="0" applyFont="1" applyBorder="1" applyAlignment="1">
      <alignmen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38" xfId="0" applyFont="1" applyBorder="1" applyAlignment="1">
      <alignment horizontal="left" vertical="center"/>
    </xf>
    <xf numFmtId="0" fontId="6" fillId="0" borderId="26" xfId="0" applyFont="1" applyBorder="1" applyAlignment="1">
      <alignment horizontal="left" vertical="center"/>
    </xf>
    <xf numFmtId="0" fontId="6" fillId="0" borderId="29" xfId="0" applyFont="1" applyBorder="1" applyAlignment="1">
      <alignment horizontal="left" vertical="center"/>
    </xf>
    <xf numFmtId="0" fontId="6" fillId="0" borderId="39"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4" xfId="0" applyFont="1" applyBorder="1" applyAlignment="1">
      <alignment horizontal="left" vertical="center" wrapText="1"/>
    </xf>
    <xf numFmtId="0" fontId="6" fillId="0" borderId="53"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Border="1" applyAlignment="1">
      <alignment horizontal="center" vertical="center"/>
    </xf>
    <xf numFmtId="0" fontId="25" fillId="2" borderId="20" xfId="0" applyFont="1" applyFill="1" applyBorder="1" applyAlignment="1" applyProtection="1">
      <alignment horizontal="left"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179" fontId="6" fillId="4" borderId="2" xfId="0" applyNumberFormat="1" applyFont="1" applyFill="1" applyBorder="1" applyAlignment="1" applyProtection="1">
      <alignment horizontal="center" vertical="center"/>
      <protection locked="0"/>
    </xf>
    <xf numFmtId="179" fontId="6" fillId="4" borderId="4" xfId="0" applyNumberFormat="1" applyFont="1" applyFill="1" applyBorder="1" applyAlignment="1" applyProtection="1">
      <alignment horizontal="center" vertical="center"/>
      <protection locked="0"/>
    </xf>
    <xf numFmtId="0" fontId="6" fillId="4" borderId="6" xfId="0" applyFont="1" applyFill="1" applyBorder="1" applyAlignment="1" applyProtection="1">
      <alignment horizontal="left" vertical="center" shrinkToFit="1"/>
      <protection locked="0"/>
    </xf>
    <xf numFmtId="0" fontId="6" fillId="4" borderId="7"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38" fontId="6" fillId="4" borderId="2" xfId="1" applyFont="1" applyFill="1" applyBorder="1" applyAlignment="1" applyProtection="1">
      <alignment horizontal="right" vertical="center" wrapText="1"/>
      <protection locked="0"/>
    </xf>
    <xf numFmtId="38" fontId="6" fillId="4" borderId="1" xfId="1" applyFont="1" applyFill="1" applyBorder="1" applyAlignment="1" applyProtection="1">
      <alignment horizontal="right" vertical="center" wrapText="1"/>
      <protection locked="0"/>
    </xf>
    <xf numFmtId="38" fontId="6" fillId="4" borderId="4" xfId="1" applyFont="1" applyFill="1" applyBorder="1" applyAlignment="1" applyProtection="1">
      <alignment horizontal="right" vertical="center" wrapText="1"/>
      <protection locked="0"/>
    </xf>
    <xf numFmtId="0" fontId="6" fillId="0" borderId="12" xfId="0" applyFont="1" applyBorder="1" applyAlignment="1">
      <alignment horizontal="left" vertical="center" wrapText="1"/>
    </xf>
    <xf numFmtId="0" fontId="6" fillId="4" borderId="11" xfId="0" applyFont="1" applyFill="1" applyBorder="1" applyAlignment="1">
      <alignment horizontal="left"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33" fillId="0" borderId="45" xfId="0" applyFont="1" applyBorder="1" applyAlignment="1">
      <alignment horizontal="center" vertical="center"/>
    </xf>
    <xf numFmtId="0" fontId="6" fillId="0" borderId="41" xfId="0" applyFont="1" applyBorder="1" applyAlignment="1">
      <alignment horizontal="left" vertical="center" wrapText="1"/>
    </xf>
    <xf numFmtId="0" fontId="0" fillId="0" borderId="40" xfId="0" applyBorder="1" applyAlignment="1">
      <alignment horizontal="left" vertical="center" wrapText="1"/>
    </xf>
    <xf numFmtId="0" fontId="0" fillId="0" borderId="7" xfId="0" applyBorder="1" applyAlignment="1">
      <alignment horizontal="left" vertical="center" wrapText="1"/>
    </xf>
    <xf numFmtId="0" fontId="0" fillId="0" borderId="15" xfId="0" applyBorder="1" applyAlignment="1">
      <alignment horizontal="left" vertical="center" wrapText="1"/>
    </xf>
    <xf numFmtId="49" fontId="6" fillId="4" borderId="2" xfId="0" applyNumberFormat="1" applyFont="1" applyFill="1" applyBorder="1" applyAlignment="1" applyProtection="1">
      <alignment horizontal="left" vertical="center" shrinkToFit="1"/>
      <protection locked="0"/>
    </xf>
    <xf numFmtId="49" fontId="6" fillId="4" borderId="1" xfId="0" applyNumberFormat="1" applyFont="1" applyFill="1" applyBorder="1" applyAlignment="1" applyProtection="1">
      <alignment horizontal="left" vertical="center" shrinkToFit="1"/>
      <protection locked="0"/>
    </xf>
    <xf numFmtId="49" fontId="6" fillId="4" borderId="11" xfId="0" applyNumberFormat="1" applyFont="1" applyFill="1" applyBorder="1" applyAlignment="1" applyProtection="1">
      <alignment horizontal="left" vertical="center" shrinkToFit="1"/>
      <protection locked="0"/>
    </xf>
    <xf numFmtId="0" fontId="23" fillId="0" borderId="0" xfId="0" applyFont="1" applyAlignment="1">
      <alignment horizontal="center" vertical="center"/>
    </xf>
    <xf numFmtId="0" fontId="7" fillId="4" borderId="20"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center" shrinkToFit="1"/>
      <protection locked="0"/>
    </xf>
    <xf numFmtId="0" fontId="6" fillId="0" borderId="0" xfId="0" applyFont="1" applyAlignment="1">
      <alignment horizontal="center" vertical="center"/>
    </xf>
    <xf numFmtId="49" fontId="6" fillId="2" borderId="23" xfId="0" applyNumberFormat="1" applyFont="1" applyFill="1" applyBorder="1" applyAlignment="1" applyProtection="1">
      <alignment horizontal="left" vertical="center" shrinkToFit="1"/>
      <protection locked="0"/>
    </xf>
    <xf numFmtId="0" fontId="6" fillId="0" borderId="1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6" fillId="2" borderId="0" xfId="0" applyFont="1" applyFill="1" applyAlignment="1" applyProtection="1">
      <alignment horizontal="left" vertical="center"/>
      <protection locked="0"/>
    </xf>
    <xf numFmtId="0" fontId="6" fillId="2" borderId="20" xfId="0" applyFont="1" applyFill="1" applyBorder="1" applyAlignment="1" applyProtection="1">
      <alignment horizontal="left" vertical="center" shrinkToFit="1"/>
      <protection locked="0"/>
    </xf>
    <xf numFmtId="0" fontId="6" fillId="0" borderId="0" xfId="0" applyFont="1" applyAlignment="1">
      <alignment horizontal="right" vertical="center"/>
    </xf>
    <xf numFmtId="0" fontId="7" fillId="0" borderId="45" xfId="0" applyFont="1" applyBorder="1" applyAlignment="1">
      <alignment horizontal="center" vertical="center"/>
    </xf>
    <xf numFmtId="0" fontId="6" fillId="0" borderId="39"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25" fillId="0" borderId="2" xfId="0" applyFont="1" applyFill="1" applyBorder="1" applyAlignment="1" applyProtection="1">
      <alignment horizontal="left" vertical="center" wrapText="1"/>
      <protection locked="0"/>
    </xf>
    <xf numFmtId="0" fontId="29" fillId="0" borderId="1" xfId="0" applyFont="1" applyFill="1" applyBorder="1" applyAlignment="1">
      <alignment horizontal="left" vertical="center"/>
    </xf>
    <xf numFmtId="0" fontId="29" fillId="0" borderId="11" xfId="0" applyFont="1" applyFill="1" applyBorder="1" applyAlignment="1">
      <alignment horizontal="left" vertical="center"/>
    </xf>
    <xf numFmtId="0" fontId="22" fillId="0" borderId="1" xfId="0" applyFont="1" applyBorder="1" applyAlignment="1">
      <alignment vertical="center" wrapText="1"/>
    </xf>
    <xf numFmtId="0" fontId="22" fillId="0" borderId="11" xfId="0" applyFont="1" applyBorder="1" applyAlignment="1">
      <alignment vertical="center" wrapText="1"/>
    </xf>
    <xf numFmtId="0" fontId="22" fillId="0" borderId="27" xfId="0" applyFont="1" applyBorder="1" applyAlignment="1">
      <alignment vertical="center"/>
    </xf>
    <xf numFmtId="0" fontId="22" fillId="0" borderId="26" xfId="0" applyFont="1" applyBorder="1" applyAlignment="1">
      <alignment vertical="center"/>
    </xf>
    <xf numFmtId="0" fontId="22" fillId="0" borderId="31" xfId="0" applyFont="1" applyBorder="1" applyAlignment="1">
      <alignment vertical="center"/>
    </xf>
    <xf numFmtId="0" fontId="6" fillId="0" borderId="1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20"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xf>
    <xf numFmtId="176" fontId="6" fillId="4" borderId="2" xfId="0" applyNumberFormat="1" applyFont="1" applyFill="1" applyBorder="1" applyAlignment="1" applyProtection="1">
      <alignment horizontal="left" vertical="center"/>
      <protection locked="0"/>
    </xf>
    <xf numFmtId="176" fontId="6" fillId="4" borderId="1" xfId="0" applyNumberFormat="1" applyFont="1" applyFill="1" applyBorder="1" applyAlignment="1" applyProtection="1">
      <alignment horizontal="left" vertical="center"/>
      <protection locked="0"/>
    </xf>
    <xf numFmtId="176" fontId="6" fillId="4" borderId="11" xfId="0" applyNumberFormat="1"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center"/>
      <protection locked="0"/>
    </xf>
    <xf numFmtId="0" fontId="34" fillId="2" borderId="20" xfId="17" applyFill="1" applyBorder="1" applyAlignment="1" applyProtection="1">
      <alignment horizontal="left" vertical="center" shrinkToFit="1"/>
      <protection locked="0"/>
    </xf>
    <xf numFmtId="181" fontId="6" fillId="4" borderId="2" xfId="0" applyNumberFormat="1" applyFont="1" applyFill="1" applyBorder="1" applyAlignment="1" applyProtection="1">
      <alignment horizontal="center" vertical="center"/>
      <protection locked="0"/>
    </xf>
    <xf numFmtId="181" fontId="6" fillId="4" borderId="4" xfId="0" applyNumberFormat="1"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left" vertical="center" shrinkToFit="1"/>
      <protection locked="0"/>
    </xf>
    <xf numFmtId="0" fontId="6" fillId="2" borderId="0" xfId="0" applyFont="1" applyFill="1" applyAlignment="1">
      <alignment horizontal="right" vertical="center"/>
    </xf>
    <xf numFmtId="14" fontId="6" fillId="2" borderId="20" xfId="0" applyNumberFormat="1" applyFont="1" applyFill="1" applyBorder="1" applyAlignment="1" applyProtection="1">
      <alignment horizontal="left" vertical="center" shrinkToFit="1"/>
      <protection locked="0"/>
    </xf>
    <xf numFmtId="14" fontId="6" fillId="2" borderId="0" xfId="0" applyNumberFormat="1" applyFont="1" applyFill="1" applyAlignment="1" applyProtection="1">
      <alignment horizontal="left" vertical="center"/>
      <protection locked="0"/>
    </xf>
    <xf numFmtId="0" fontId="6" fillId="0" borderId="0" xfId="0" applyFont="1" applyAlignment="1">
      <alignment horizontal="center" vertical="center" wrapText="1"/>
    </xf>
    <xf numFmtId="38" fontId="6" fillId="2" borderId="2" xfId="1" applyFont="1" applyFill="1" applyBorder="1" applyAlignment="1" applyProtection="1">
      <alignment horizontal="right" vertical="center" wrapText="1"/>
      <protection locked="0"/>
    </xf>
    <xf numFmtId="38" fontId="6" fillId="2" borderId="1" xfId="1" applyFont="1" applyFill="1" applyBorder="1" applyAlignment="1" applyProtection="1">
      <alignment horizontal="right" vertical="center" wrapText="1"/>
      <protection locked="0"/>
    </xf>
    <xf numFmtId="38" fontId="6" fillId="2" borderId="4" xfId="1" applyFont="1" applyFill="1" applyBorder="1" applyAlignment="1" applyProtection="1">
      <alignment horizontal="right" vertical="center" wrapText="1"/>
      <protection locked="0"/>
    </xf>
    <xf numFmtId="0" fontId="6" fillId="0" borderId="11" xfId="0" applyFont="1" applyBorder="1" applyAlignment="1">
      <alignment horizontal="left" vertical="center"/>
    </xf>
    <xf numFmtId="0" fontId="6" fillId="4" borderId="6" xfId="0" applyFont="1" applyFill="1" applyBorder="1" applyAlignment="1" applyProtection="1">
      <alignment vertical="center" shrinkToFit="1"/>
    </xf>
    <xf numFmtId="0" fontId="6" fillId="4" borderId="7" xfId="0" applyFont="1" applyFill="1" applyBorder="1" applyAlignment="1" applyProtection="1">
      <alignment vertical="center" shrinkToFit="1"/>
    </xf>
    <xf numFmtId="0" fontId="6" fillId="4" borderId="12" xfId="0" applyFont="1" applyFill="1" applyBorder="1" applyAlignment="1" applyProtection="1">
      <alignment vertical="center" shrinkToFit="1"/>
    </xf>
    <xf numFmtId="0" fontId="6" fillId="0" borderId="39"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40" xfId="0" applyFont="1" applyBorder="1" applyAlignment="1">
      <alignment horizontal="left" vertical="center"/>
    </xf>
    <xf numFmtId="176" fontId="6" fillId="4" borderId="6" xfId="0" applyNumberFormat="1" applyFont="1" applyFill="1" applyBorder="1" applyAlignment="1" applyProtection="1">
      <alignment horizontal="left" vertical="center" shrinkToFit="1"/>
      <protection locked="0"/>
    </xf>
    <xf numFmtId="176" fontId="6" fillId="4" borderId="7" xfId="0" applyNumberFormat="1" applyFont="1" applyFill="1" applyBorder="1" applyAlignment="1" applyProtection="1">
      <alignment horizontal="left" vertical="center" shrinkToFit="1"/>
      <protection locked="0"/>
    </xf>
    <xf numFmtId="176" fontId="6" fillId="4" borderId="1" xfId="0" applyNumberFormat="1" applyFont="1" applyFill="1" applyBorder="1" applyAlignment="1" applyProtection="1">
      <alignment horizontal="left" vertical="center" shrinkToFit="1"/>
      <protection locked="0"/>
    </xf>
    <xf numFmtId="176" fontId="6" fillId="4" borderId="11" xfId="0" applyNumberFormat="1" applyFont="1" applyFill="1" applyBorder="1" applyAlignment="1" applyProtection="1">
      <alignment horizontal="left" vertical="center" shrinkToFit="1"/>
      <protection locked="0"/>
    </xf>
    <xf numFmtId="176" fontId="6" fillId="0" borderId="2" xfId="0" applyNumberFormat="1" applyFont="1" applyBorder="1" applyAlignment="1">
      <alignment horizontal="left" vertical="center"/>
    </xf>
    <xf numFmtId="176" fontId="6" fillId="0" borderId="1" xfId="0" applyNumberFormat="1" applyFont="1" applyBorder="1" applyAlignment="1">
      <alignment horizontal="left" vertical="center"/>
    </xf>
    <xf numFmtId="176" fontId="6" fillId="0" borderId="8" xfId="0" applyNumberFormat="1" applyFont="1" applyBorder="1" applyAlignment="1">
      <alignment horizontal="left" vertical="center"/>
    </xf>
    <xf numFmtId="176" fontId="6" fillId="0" borderId="11" xfId="0" applyNumberFormat="1" applyFont="1" applyBorder="1" applyAlignment="1">
      <alignment horizontal="left" vertical="center"/>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176" fontId="6" fillId="0" borderId="2" xfId="0" applyNumberFormat="1" applyFont="1" applyBorder="1" applyAlignment="1">
      <alignment vertical="center"/>
    </xf>
    <xf numFmtId="176" fontId="6" fillId="0" borderId="1" xfId="0" applyNumberFormat="1" applyFont="1" applyBorder="1" applyAlignment="1">
      <alignment vertical="center"/>
    </xf>
    <xf numFmtId="176" fontId="6" fillId="0" borderId="11" xfId="0" applyNumberFormat="1" applyFont="1" applyBorder="1" applyAlignment="1">
      <alignment vertical="center"/>
    </xf>
    <xf numFmtId="0" fontId="6" fillId="4" borderId="1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0" borderId="16" xfId="0" applyFont="1" applyBorder="1" applyAlignment="1">
      <alignment horizontal="left" vertical="center"/>
    </xf>
    <xf numFmtId="0" fontId="6" fillId="0" borderId="21" xfId="0" applyFont="1" applyBorder="1" applyAlignment="1">
      <alignment horizontal="left" vertical="center"/>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4" borderId="2" xfId="0" applyFont="1" applyFill="1" applyBorder="1" applyAlignment="1">
      <alignment vertical="center" wrapText="1"/>
    </xf>
    <xf numFmtId="0" fontId="6" fillId="4" borderId="1" xfId="0" applyFont="1" applyFill="1" applyBorder="1" applyAlignment="1">
      <alignment vertical="center" wrapText="1"/>
    </xf>
    <xf numFmtId="0" fontId="6" fillId="4" borderId="11" xfId="0" applyFont="1" applyFill="1" applyBorder="1" applyAlignment="1">
      <alignment vertical="center" wrapText="1"/>
    </xf>
    <xf numFmtId="0" fontId="6" fillId="0" borderId="2" xfId="0" applyFont="1" applyBorder="1" applyAlignment="1">
      <alignment vertical="center" wrapText="1"/>
    </xf>
    <xf numFmtId="0" fontId="6" fillId="0" borderId="11" xfId="0" applyFont="1" applyBorder="1" applyAlignment="1">
      <alignment vertical="center" wrapText="1"/>
    </xf>
    <xf numFmtId="0" fontId="6" fillId="0" borderId="2"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2" xfId="0" applyFont="1" applyBorder="1">
      <alignment vertical="center"/>
    </xf>
    <xf numFmtId="49" fontId="6" fillId="4" borderId="2" xfId="0" applyNumberFormat="1" applyFont="1" applyFill="1" applyBorder="1" applyAlignment="1" applyProtection="1">
      <alignment horizontal="left" vertical="center"/>
      <protection locked="0"/>
    </xf>
    <xf numFmtId="49" fontId="6" fillId="4" borderId="1" xfId="0" applyNumberFormat="1" applyFont="1" applyFill="1" applyBorder="1" applyAlignment="1" applyProtection="1">
      <alignment horizontal="left" vertical="center"/>
      <protection locked="0"/>
    </xf>
    <xf numFmtId="49" fontId="6" fillId="4" borderId="4" xfId="0" applyNumberFormat="1" applyFont="1" applyFill="1" applyBorder="1" applyAlignment="1" applyProtection="1">
      <alignment horizontal="left" vertical="center"/>
      <protection locked="0"/>
    </xf>
    <xf numFmtId="0" fontId="6" fillId="0" borderId="1" xfId="0" applyFont="1" applyBorder="1" applyAlignment="1">
      <alignment horizontal="center" vertical="center"/>
    </xf>
  </cellXfs>
  <cellStyles count="18">
    <cellStyle name="ハイパーリンク" xfId="17" builtinId="8"/>
    <cellStyle name="桁区切り" xfId="1" builtinId="6"/>
    <cellStyle name="標準" xfId="0" builtinId="0"/>
    <cellStyle name="標準 10" xfId="3"/>
    <cellStyle name="標準 11" xfId="2"/>
    <cellStyle name="標準 12" xfId="15"/>
    <cellStyle name="標準 13" xfId="16"/>
    <cellStyle name="標準 2" xfId="4"/>
    <cellStyle name="標準 2 2" xfId="5"/>
    <cellStyle name="標準 2 3" xfId="6"/>
    <cellStyle name="標準 2_KC1_帳票仕様書（帳票レイアウト仕様）_TYPA010" xfId="7"/>
    <cellStyle name="標準 3" xfId="8"/>
    <cellStyle name="標準 4" xfId="9"/>
    <cellStyle name="標準 5" xfId="10"/>
    <cellStyle name="標準 6" xfId="11"/>
    <cellStyle name="標準 7" xfId="12"/>
    <cellStyle name="標準 8" xfId="13"/>
    <cellStyle name="標準 9" xfId="14"/>
  </cellStyles>
  <dxfs count="16">
    <dxf>
      <font>
        <color theme="0" tint="-0.14996795556505021"/>
      </font>
    </dxf>
    <dxf>
      <fill>
        <patternFill>
          <bgColor theme="9" tint="0.59996337778862885"/>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9" tint="0.59996337778862885"/>
        </patternFill>
      </fill>
    </dxf>
    <dxf>
      <fill>
        <patternFill>
          <bgColor theme="0" tint="-0.24994659260841701"/>
        </patternFill>
      </fill>
    </dxf>
    <dxf>
      <font>
        <color theme="0" tint="-0.14996795556505021"/>
      </font>
    </dxf>
    <dxf>
      <fill>
        <patternFill>
          <bgColor theme="9" tint="0.59996337778862885"/>
        </patternFill>
      </fill>
    </dxf>
    <dxf>
      <font>
        <color theme="0" tint="-0.14996795556505021"/>
      </font>
    </dxf>
    <dxf>
      <fill>
        <patternFill>
          <bgColor theme="9" tint="0.59996337778862885"/>
        </patternFill>
      </fill>
    </dxf>
    <dxf>
      <font>
        <color theme="0"/>
      </font>
      <fill>
        <patternFill patternType="none">
          <bgColor auto="1"/>
        </patternFill>
      </fill>
    </dxf>
    <dxf>
      <font>
        <color theme="0" tint="-0.14996795556505021"/>
      </font>
      <fill>
        <patternFill patternType="solid">
          <bgColor theme="0" tint="-0.24994659260841701"/>
        </patternFill>
      </fill>
    </dxf>
    <dxf>
      <font>
        <color theme="1"/>
      </font>
      <fill>
        <patternFill>
          <bgColor theme="9" tint="0.59996337778862885"/>
        </patternFill>
      </fill>
    </dxf>
    <dxf>
      <fill>
        <patternFill>
          <bgColor theme="0"/>
        </patternFill>
      </fill>
    </dxf>
  </dxfs>
  <tableStyles count="0" defaultTableStyle="TableStyleMedium9" defaultPivotStyle="PivotStyleLight16"/>
  <colors>
    <mruColors>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便宜供与診療" lockText="1" noThreeD="1"/>
</file>

<file path=xl/ctrlProps/ctrlProp10.xml><?xml version="1.0" encoding="utf-8"?>
<formControlPr xmlns="http://schemas.microsoft.com/office/spreadsheetml/2009/9/main" objectType="CheckBox" checked="Checked" fmlaLink="勤務日水" lockText="1" noThreeD="1"/>
</file>

<file path=xl/ctrlProps/ctrlProp11.xml><?xml version="1.0" encoding="utf-8"?>
<formControlPr xmlns="http://schemas.microsoft.com/office/spreadsheetml/2009/9/main" objectType="CheckBox" checked="Checked" fmlaLink="勤務日木" lockText="1" noThreeD="1"/>
</file>

<file path=xl/ctrlProps/ctrlProp12.xml><?xml version="1.0" encoding="utf-8"?>
<formControlPr xmlns="http://schemas.microsoft.com/office/spreadsheetml/2009/9/main" objectType="CheckBox" checked="Checked" fmlaLink="勤務日金" lockText="1" noThreeD="1"/>
</file>

<file path=xl/ctrlProps/ctrlProp13.xml><?xml version="1.0" encoding="utf-8"?>
<formControlPr xmlns="http://schemas.microsoft.com/office/spreadsheetml/2009/9/main" objectType="CheckBox" fmlaLink="勤務日土" lockText="1" noThreeD="1"/>
</file>

<file path=xl/ctrlProps/ctrlProp14.xml><?xml version="1.0" encoding="utf-8"?>
<formControlPr xmlns="http://schemas.microsoft.com/office/spreadsheetml/2009/9/main" objectType="CheckBox" fmlaLink="勤務日日" lockText="1" noThreeD="1"/>
</file>

<file path=xl/ctrlProps/ctrlProp15.xml><?xml version="1.0" encoding="utf-8"?>
<formControlPr xmlns="http://schemas.microsoft.com/office/spreadsheetml/2009/9/main" objectType="CheckBox" fmlaLink="勤務日祝" lockText="1" noThreeD="1"/>
</file>

<file path=xl/ctrlProps/ctrlProp16.xml><?xml version="1.0" encoding="utf-8"?>
<formControlPr xmlns="http://schemas.microsoft.com/office/spreadsheetml/2009/9/main" objectType="CheckBox" fmlaLink="勤務日シフト" lockText="1" noThreeD="1"/>
</file>

<file path=xl/ctrlProps/ctrlProp17.xml><?xml version="1.0" encoding="utf-8"?>
<formControlPr xmlns="http://schemas.microsoft.com/office/spreadsheetml/2009/9/main" objectType="CheckBox" checked="Checked" fmlaLink="休日土" lockText="1" noThreeD="1"/>
</file>

<file path=xl/ctrlProps/ctrlProp18.xml><?xml version="1.0" encoding="utf-8"?>
<formControlPr xmlns="http://schemas.microsoft.com/office/spreadsheetml/2009/9/main" objectType="CheckBox" checked="Checked" fmlaLink="休日日" lockText="1" noThreeD="1"/>
</file>

<file path=xl/ctrlProps/ctrlProp19.xml><?xml version="1.0" encoding="utf-8"?>
<formControlPr xmlns="http://schemas.microsoft.com/office/spreadsheetml/2009/9/main" objectType="CheckBox" checked="Checked" fmlaLink="休日祝" lockText="1" noThreeD="1"/>
</file>

<file path=xl/ctrlProps/ctrlProp2.xml><?xml version="1.0" encoding="utf-8"?>
<formControlPr xmlns="http://schemas.microsoft.com/office/spreadsheetml/2009/9/main" objectType="CheckBox" fmlaLink="便宜供与食堂" lockText="1" noThreeD="1"/>
</file>

<file path=xl/ctrlProps/ctrlProp20.xml><?xml version="1.0" encoding="utf-8"?>
<formControlPr xmlns="http://schemas.microsoft.com/office/spreadsheetml/2009/9/main" objectType="CheckBox" fmlaLink="休日指" lockText="1" noThreeD="1"/>
</file>

<file path=xl/ctrlProps/ctrlProp21.xml><?xml version="1.0" encoding="utf-8"?>
<formControlPr xmlns="http://schemas.microsoft.com/office/spreadsheetml/2009/9/main" objectType="CheckBox" fmlaLink="休日他" lockText="1" noThreeD="1"/>
</file>

<file path=xl/ctrlProps/ctrlProp22.xml><?xml version="1.0" encoding="utf-8"?>
<formControlPr xmlns="http://schemas.microsoft.com/office/spreadsheetml/2009/9/main" objectType="Radio" firstButton="1" fmlaLink="時間外労働"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休日労働"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F$83"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fmlaLink="無期雇用派遣労働者に限定"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便宜供与休憩所" lockText="1" noThreeD="1"/>
</file>

<file path=xl/ctrlProps/ctrlProp32.xml><?xml version="1.0" encoding="utf-8"?>
<formControlPr xmlns="http://schemas.microsoft.com/office/spreadsheetml/2009/9/main" objectType="CheckBox" fmlaLink="便宜供与保養施設" lockText="1" noThreeD="1"/>
</file>

<file path=xl/ctrlProps/ctrlProp33.xml><?xml version="1.0" encoding="utf-8"?>
<formControlPr xmlns="http://schemas.microsoft.com/office/spreadsheetml/2009/9/main" objectType="CheckBox" fmlaLink="便宜供与制服の貸与" lockText="1" noThreeD="1"/>
</file>

<file path=xl/ctrlProps/ctrlProp34.xml><?xml version="1.0" encoding="utf-8"?>
<formControlPr xmlns="http://schemas.microsoft.com/office/spreadsheetml/2009/9/main" objectType="CheckBox" fmlaLink="便宜供与ロッカー" lockText="1" noThreeD="1"/>
</file>

<file path=xl/ctrlProps/ctrlProp35.xml><?xml version="1.0" encoding="utf-8"?>
<formControlPr xmlns="http://schemas.microsoft.com/office/spreadsheetml/2009/9/main" objectType="CheckBox" fmlaLink="便宜供与物品販売所" lockText="1" noThreeD="1"/>
</file>

<file path=xl/ctrlProps/ctrlProp36.xml><?xml version="1.0" encoding="utf-8"?>
<formControlPr xmlns="http://schemas.microsoft.com/office/spreadsheetml/2009/9/main" objectType="Radio" firstButton="1" fmlaLink="estaffing利用有無"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労働者限定60歳以上" lockText="1" noThreeD="1"/>
</file>

<file path=xl/ctrlProps/ctrlProp5.xml><?xml version="1.0" encoding="utf-8"?>
<formControlPr xmlns="http://schemas.microsoft.com/office/spreadsheetml/2009/9/main" objectType="CheckBox" fmlaLink="有期プロジェクト業務" lockText="1" noThreeD="1"/>
</file>

<file path=xl/ctrlProps/ctrlProp6.xml><?xml version="1.0" encoding="utf-8"?>
<formControlPr xmlns="http://schemas.microsoft.com/office/spreadsheetml/2009/9/main" objectType="CheckBox" fmlaLink="日数限定業務" lockText="1" noThreeD="1"/>
</file>

<file path=xl/ctrlProps/ctrlProp7.xml><?xml version="1.0" encoding="utf-8"?>
<formControlPr xmlns="http://schemas.microsoft.com/office/spreadsheetml/2009/9/main" objectType="CheckBox" fmlaLink="代替要員の業務" lockText="1" noThreeD="1"/>
</file>

<file path=xl/ctrlProps/ctrlProp8.xml><?xml version="1.0" encoding="utf-8"?>
<formControlPr xmlns="http://schemas.microsoft.com/office/spreadsheetml/2009/9/main" objectType="CheckBox" checked="Checked" fmlaLink="勤務日月" lockText="1" noThreeD="1"/>
</file>

<file path=xl/ctrlProps/ctrlProp9.xml><?xml version="1.0" encoding="utf-8"?>
<formControlPr xmlns="http://schemas.microsoft.com/office/spreadsheetml/2009/9/main" objectType="CheckBox" checked="Checked" fmlaLink="勤務日火" lockText="1" noThreeD="1"/>
</file>

<file path=xl/drawings/drawing1.xml><?xml version="1.0" encoding="utf-8"?>
<xdr:wsDr xmlns:xdr="http://schemas.openxmlformats.org/drawingml/2006/spreadsheetDrawing" xmlns:a="http://schemas.openxmlformats.org/drawingml/2006/main">
  <xdr:twoCellAnchor>
    <xdr:from>
      <xdr:col>0</xdr:col>
      <xdr:colOff>0</xdr:colOff>
      <xdr:row>5</xdr:row>
      <xdr:rowOff>252315</xdr:rowOff>
    </xdr:from>
    <xdr:to>
      <xdr:col>5</xdr:col>
      <xdr:colOff>409575</xdr:colOff>
      <xdr:row>7</xdr:row>
      <xdr:rowOff>27992</xdr:rowOff>
    </xdr:to>
    <xdr:sp macro="" textlink="">
      <xdr:nvSpPr>
        <xdr:cNvPr id="18" name="記入指定派遣先">
          <a:extLst>
            <a:ext uri="{FF2B5EF4-FFF2-40B4-BE49-F238E27FC236}">
              <a16:creationId xmlns:a16="http://schemas.microsoft.com/office/drawing/2014/main" id="{00000000-0008-0000-0100-000012000000}"/>
            </a:ext>
          </a:extLst>
        </xdr:cNvPr>
        <xdr:cNvSpPr/>
      </xdr:nvSpPr>
      <xdr:spPr>
        <a:xfrm>
          <a:off x="0" y="1319115"/>
          <a:ext cx="2552700" cy="309077"/>
        </a:xfrm>
        <a:prstGeom prst="rect">
          <a:avLst/>
        </a:prstGeom>
        <a:solidFill>
          <a:schemeClr val="accent6">
            <a:lumMod val="40000"/>
            <a:lumOff val="60000"/>
          </a:schemeClr>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（*）：派遣先（要求元）が記入してください。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209549</xdr:colOff>
      <xdr:row>5</xdr:row>
      <xdr:rowOff>241849</xdr:rowOff>
    </xdr:from>
    <xdr:to>
      <xdr:col>13</xdr:col>
      <xdr:colOff>9523</xdr:colOff>
      <xdr:row>7</xdr:row>
      <xdr:rowOff>27798</xdr:rowOff>
    </xdr:to>
    <xdr:sp macro="" textlink="">
      <xdr:nvSpPr>
        <xdr:cNvPr id="19" name="記入指定派遣元">
          <a:extLst>
            <a:ext uri="{FF2B5EF4-FFF2-40B4-BE49-F238E27FC236}">
              <a16:creationId xmlns:a16="http://schemas.microsoft.com/office/drawing/2014/main" id="{00000000-0008-0000-0100-000013000000}"/>
            </a:ext>
          </a:extLst>
        </xdr:cNvPr>
        <xdr:cNvSpPr/>
      </xdr:nvSpPr>
      <xdr:spPr>
        <a:xfrm>
          <a:off x="2781299" y="1308649"/>
          <a:ext cx="2800349" cy="319349"/>
        </a:xfrm>
        <a:prstGeom prst="rect">
          <a:avLst/>
        </a:prstGeom>
        <a:solidFill>
          <a:schemeClr val="accent5">
            <a:lumMod val="40000"/>
            <a:lumOff val="6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無印：派遣元（派遣会社）が記入してください。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104775</xdr:colOff>
          <xdr:row>29</xdr:row>
          <xdr:rowOff>76200</xdr:rowOff>
        </xdr:from>
        <xdr:to>
          <xdr:col>12</xdr:col>
          <xdr:colOff>85725</xdr:colOff>
          <xdr:row>29</xdr:row>
          <xdr:rowOff>200025</xdr:rowOff>
        </xdr:to>
        <xdr:sp macro="" textlink="">
          <xdr:nvSpPr>
            <xdr:cNvPr id="22627" name="期間制限無期雇用" hidden="1">
              <a:extLst>
                <a:ext uri="{63B3BB69-23CF-44E3-9099-C40C66FF867C}">
                  <a14:compatExt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無期雇用派遣労働者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29</xdr:row>
          <xdr:rowOff>66675</xdr:rowOff>
        </xdr:from>
        <xdr:to>
          <xdr:col>16</xdr:col>
          <xdr:colOff>180975</xdr:colOff>
          <xdr:row>29</xdr:row>
          <xdr:rowOff>219075</xdr:rowOff>
        </xdr:to>
        <xdr:sp macro="" textlink="">
          <xdr:nvSpPr>
            <xdr:cNvPr id="22628" name="期間制限60歳以上" hidden="1">
              <a:extLst>
                <a:ext uri="{63B3BB69-23CF-44E3-9099-C40C66FF867C}">
                  <a14:compatExt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60歳以上派遣労働者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29</xdr:row>
          <xdr:rowOff>57150</xdr:rowOff>
        </xdr:from>
        <xdr:to>
          <xdr:col>21</xdr:col>
          <xdr:colOff>9525</xdr:colOff>
          <xdr:row>29</xdr:row>
          <xdr:rowOff>219075</xdr:rowOff>
        </xdr:to>
        <xdr:sp macro="" textlink="">
          <xdr:nvSpPr>
            <xdr:cNvPr id="22630" name="期間制限有期PJ" hidden="1">
              <a:extLst>
                <a:ext uri="{63B3BB69-23CF-44E3-9099-C40C66FF867C}">
                  <a14:compatExt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有期プロジェクト業務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57150</xdr:rowOff>
        </xdr:from>
        <xdr:to>
          <xdr:col>24</xdr:col>
          <xdr:colOff>257175</xdr:colOff>
          <xdr:row>29</xdr:row>
          <xdr:rowOff>209550</xdr:rowOff>
        </xdr:to>
        <xdr:sp macro="" textlink="">
          <xdr:nvSpPr>
            <xdr:cNvPr id="22631" name="期間制限日数限定" hidden="1">
              <a:extLst>
                <a:ext uri="{63B3BB69-23CF-44E3-9099-C40C66FF867C}">
                  <a14:compatExt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日数限定業務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30</xdr:row>
          <xdr:rowOff>57150</xdr:rowOff>
        </xdr:from>
        <xdr:to>
          <xdr:col>18</xdr:col>
          <xdr:colOff>323850</xdr:colOff>
          <xdr:row>30</xdr:row>
          <xdr:rowOff>219075</xdr:rowOff>
        </xdr:to>
        <xdr:sp macro="" textlink="">
          <xdr:nvSpPr>
            <xdr:cNvPr id="22632" name="期間制限代替業務" hidden="1">
              <a:extLst>
                <a:ext uri="{63B3BB69-23CF-44E3-9099-C40C66FF867C}">
                  <a14:compatExt spid="_x0000_s22632"/>
                </a:ext>
                <a:ext uri="{FF2B5EF4-FFF2-40B4-BE49-F238E27FC236}">
                  <a16:creationId xmlns:a16="http://schemas.microsoft.com/office/drawing/2014/main" id="{00000000-0008-0000-01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産前産後・育児・介護休業を取得する労働者の代替要員の業務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61</xdr:row>
          <xdr:rowOff>76200</xdr:rowOff>
        </xdr:from>
        <xdr:to>
          <xdr:col>9</xdr:col>
          <xdr:colOff>285750</xdr:colOff>
          <xdr:row>61</xdr:row>
          <xdr:rowOff>219075</xdr:rowOff>
        </xdr:to>
        <xdr:sp macro="" textlink="">
          <xdr:nvSpPr>
            <xdr:cNvPr id="22638" name="勤務日月"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61</xdr:row>
          <xdr:rowOff>66675</xdr:rowOff>
        </xdr:from>
        <xdr:to>
          <xdr:col>11</xdr:col>
          <xdr:colOff>228600</xdr:colOff>
          <xdr:row>61</xdr:row>
          <xdr:rowOff>238125</xdr:rowOff>
        </xdr:to>
        <xdr:sp macro="" textlink="">
          <xdr:nvSpPr>
            <xdr:cNvPr id="22639" name="勤務日火" hidden="1">
              <a:extLst>
                <a:ext uri="{63B3BB69-23CF-44E3-9099-C40C66FF867C}">
                  <a14:compatExt spid="_x0000_s22639"/>
                </a:ext>
                <a:ext uri="{FF2B5EF4-FFF2-40B4-BE49-F238E27FC236}">
                  <a16:creationId xmlns:a16="http://schemas.microsoft.com/office/drawing/2014/main" id="{00000000-0008-0000-01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61</xdr:row>
          <xdr:rowOff>66675</xdr:rowOff>
        </xdr:from>
        <xdr:to>
          <xdr:col>13</xdr:col>
          <xdr:colOff>247650</xdr:colOff>
          <xdr:row>61</xdr:row>
          <xdr:rowOff>238125</xdr:rowOff>
        </xdr:to>
        <xdr:sp macro="" textlink="">
          <xdr:nvSpPr>
            <xdr:cNvPr id="22640" name="勤務日水" hidden="1">
              <a:extLst>
                <a:ext uri="{63B3BB69-23CF-44E3-9099-C40C66FF867C}">
                  <a14:compatExt spid="_x0000_s22640"/>
                </a:ext>
                <a:ext uri="{FF2B5EF4-FFF2-40B4-BE49-F238E27FC236}">
                  <a16:creationId xmlns:a16="http://schemas.microsoft.com/office/drawing/2014/main" id="{00000000-0008-0000-01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61</xdr:row>
          <xdr:rowOff>57150</xdr:rowOff>
        </xdr:from>
        <xdr:to>
          <xdr:col>15</xdr:col>
          <xdr:colOff>323850</xdr:colOff>
          <xdr:row>61</xdr:row>
          <xdr:rowOff>238125</xdr:rowOff>
        </xdr:to>
        <xdr:sp macro="" textlink="">
          <xdr:nvSpPr>
            <xdr:cNvPr id="22641" name="勤務日木"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61</xdr:row>
          <xdr:rowOff>66675</xdr:rowOff>
        </xdr:from>
        <xdr:to>
          <xdr:col>17</xdr:col>
          <xdr:colOff>352425</xdr:colOff>
          <xdr:row>61</xdr:row>
          <xdr:rowOff>228600</xdr:rowOff>
        </xdr:to>
        <xdr:sp macro="" textlink="">
          <xdr:nvSpPr>
            <xdr:cNvPr id="22642" name="勤務日金"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61</xdr:row>
          <xdr:rowOff>66675</xdr:rowOff>
        </xdr:from>
        <xdr:to>
          <xdr:col>19</xdr:col>
          <xdr:colOff>333375</xdr:colOff>
          <xdr:row>61</xdr:row>
          <xdr:rowOff>228600</xdr:rowOff>
        </xdr:to>
        <xdr:sp macro="" textlink="">
          <xdr:nvSpPr>
            <xdr:cNvPr id="22643" name="勤務日土" hidden="1">
              <a:extLst>
                <a:ext uri="{63B3BB69-23CF-44E3-9099-C40C66FF867C}">
                  <a14:compatExt spid="_x0000_s22643"/>
                </a:ext>
                <a:ext uri="{FF2B5EF4-FFF2-40B4-BE49-F238E27FC236}">
                  <a16:creationId xmlns:a16="http://schemas.microsoft.com/office/drawing/2014/main" id="{00000000-0008-0000-01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61</xdr:row>
          <xdr:rowOff>76200</xdr:rowOff>
        </xdr:from>
        <xdr:to>
          <xdr:col>21</xdr:col>
          <xdr:colOff>314325</xdr:colOff>
          <xdr:row>61</xdr:row>
          <xdr:rowOff>228600</xdr:rowOff>
        </xdr:to>
        <xdr:sp macro="" textlink="">
          <xdr:nvSpPr>
            <xdr:cNvPr id="22644" name="勤務日日"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61</xdr:row>
          <xdr:rowOff>76200</xdr:rowOff>
        </xdr:from>
        <xdr:to>
          <xdr:col>23</xdr:col>
          <xdr:colOff>371475</xdr:colOff>
          <xdr:row>61</xdr:row>
          <xdr:rowOff>238125</xdr:rowOff>
        </xdr:to>
        <xdr:sp macro="" textlink="">
          <xdr:nvSpPr>
            <xdr:cNvPr id="22645" name="勤務日祝日" hidden="1">
              <a:extLst>
                <a:ext uri="{63B3BB69-23CF-44E3-9099-C40C66FF867C}">
                  <a14:compatExt spid="_x0000_s22645"/>
                </a:ext>
                <a:ext uri="{FF2B5EF4-FFF2-40B4-BE49-F238E27FC236}">
                  <a16:creationId xmlns:a16="http://schemas.microsoft.com/office/drawing/2014/main" id="{00000000-0008-0000-01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祝日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61</xdr:row>
          <xdr:rowOff>57150</xdr:rowOff>
        </xdr:from>
        <xdr:to>
          <xdr:col>27</xdr:col>
          <xdr:colOff>28575</xdr:colOff>
          <xdr:row>61</xdr:row>
          <xdr:rowOff>238125</xdr:rowOff>
        </xdr:to>
        <xdr:sp macro="" textlink="">
          <xdr:nvSpPr>
            <xdr:cNvPr id="22646" name="勤務日シフト有" hidden="1">
              <a:extLst>
                <a:ext uri="{63B3BB69-23CF-44E3-9099-C40C66FF867C}">
                  <a14:compatExt spid="_x0000_s22646"/>
                </a:ext>
                <a:ext uri="{FF2B5EF4-FFF2-40B4-BE49-F238E27FC236}">
                  <a16:creationId xmlns:a16="http://schemas.microsoft.com/office/drawing/2014/main" id="{00000000-0008-0000-01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シフトあり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133350</xdr:colOff>
          <xdr:row>62</xdr:row>
          <xdr:rowOff>66675</xdr:rowOff>
        </xdr:from>
        <xdr:to>
          <xdr:col>9</xdr:col>
          <xdr:colOff>247650</xdr:colOff>
          <xdr:row>62</xdr:row>
          <xdr:rowOff>219075</xdr:rowOff>
        </xdr:to>
        <xdr:sp macro="" textlink="">
          <xdr:nvSpPr>
            <xdr:cNvPr id="22647" name="休日土" hidden="1">
              <a:extLst>
                <a:ext uri="{63B3BB69-23CF-44E3-9099-C40C66FF867C}">
                  <a14:compatExt spid="_x0000_s22647"/>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62</xdr:row>
          <xdr:rowOff>66675</xdr:rowOff>
        </xdr:from>
        <xdr:to>
          <xdr:col>11</xdr:col>
          <xdr:colOff>276225</xdr:colOff>
          <xdr:row>62</xdr:row>
          <xdr:rowOff>219075</xdr:rowOff>
        </xdr:to>
        <xdr:sp macro="" textlink="">
          <xdr:nvSpPr>
            <xdr:cNvPr id="22648" name="休日日"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62</xdr:row>
          <xdr:rowOff>66675</xdr:rowOff>
        </xdr:from>
        <xdr:to>
          <xdr:col>14</xdr:col>
          <xdr:colOff>38100</xdr:colOff>
          <xdr:row>62</xdr:row>
          <xdr:rowOff>219075</xdr:rowOff>
        </xdr:to>
        <xdr:sp macro="" textlink="">
          <xdr:nvSpPr>
            <xdr:cNvPr id="22649" name="休日祝日" hidden="1">
              <a:extLst>
                <a:ext uri="{63B3BB69-23CF-44E3-9099-C40C66FF867C}">
                  <a14:compatExt spid="_x0000_s22649"/>
                </a:ext>
                <a:ext uri="{FF2B5EF4-FFF2-40B4-BE49-F238E27FC236}">
                  <a16:creationId xmlns:a16="http://schemas.microsoft.com/office/drawing/2014/main" id="{00000000-0008-0000-01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祝日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62</xdr:row>
          <xdr:rowOff>76200</xdr:rowOff>
        </xdr:from>
        <xdr:to>
          <xdr:col>16</xdr:col>
          <xdr:colOff>419100</xdr:colOff>
          <xdr:row>62</xdr:row>
          <xdr:rowOff>200025</xdr:rowOff>
        </xdr:to>
        <xdr:sp macro="" textlink="">
          <xdr:nvSpPr>
            <xdr:cNvPr id="22650" name="休日指定休日" hidden="1">
              <a:extLst>
                <a:ext uri="{63B3BB69-23CF-44E3-9099-C40C66FF867C}">
                  <a14:compatExt spid="_x0000_s22650"/>
                </a:ext>
                <a:ext uri="{FF2B5EF4-FFF2-40B4-BE49-F238E27FC236}">
                  <a16:creationId xmlns:a16="http://schemas.microsoft.com/office/drawing/2014/main" id="{00000000-0008-0000-01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指定休日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62</xdr:row>
          <xdr:rowOff>66675</xdr:rowOff>
        </xdr:from>
        <xdr:to>
          <xdr:col>18</xdr:col>
          <xdr:colOff>419100</xdr:colOff>
          <xdr:row>62</xdr:row>
          <xdr:rowOff>209550</xdr:rowOff>
        </xdr:to>
        <xdr:sp macro="" textlink="">
          <xdr:nvSpPr>
            <xdr:cNvPr id="22651" name="休日その他" hidden="1">
              <a:extLst>
                <a:ext uri="{63B3BB69-23CF-44E3-9099-C40C66FF867C}">
                  <a14:compatExt spid="_x0000_s22651"/>
                </a:ext>
                <a:ext uri="{FF2B5EF4-FFF2-40B4-BE49-F238E27FC236}">
                  <a16:creationId xmlns:a16="http://schemas.microsoft.com/office/drawing/2014/main" id="{00000000-0008-0000-01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85725</xdr:rowOff>
        </xdr:from>
        <xdr:to>
          <xdr:col>9</xdr:col>
          <xdr:colOff>228600</xdr:colOff>
          <xdr:row>66</xdr:row>
          <xdr:rowOff>209550</xdr:rowOff>
        </xdr:to>
        <xdr:sp macro="" textlink="">
          <xdr:nvSpPr>
            <xdr:cNvPr id="22655" name="時間外労働有" hidden="1">
              <a:extLst>
                <a:ext uri="{63B3BB69-23CF-44E3-9099-C40C66FF867C}">
                  <a14:compatExt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66</xdr:row>
          <xdr:rowOff>76200</xdr:rowOff>
        </xdr:from>
        <xdr:to>
          <xdr:col>12</xdr:col>
          <xdr:colOff>76200</xdr:colOff>
          <xdr:row>66</xdr:row>
          <xdr:rowOff>219075</xdr:rowOff>
        </xdr:to>
        <xdr:sp macro="" textlink="">
          <xdr:nvSpPr>
            <xdr:cNvPr id="22659" name="時間外労働無" hidden="1">
              <a:extLst>
                <a:ext uri="{63B3BB69-23CF-44E3-9099-C40C66FF867C}">
                  <a14:compatExt spid="_x0000_s22659"/>
                </a:ext>
                <a:ext uri="{FF2B5EF4-FFF2-40B4-BE49-F238E27FC236}">
                  <a16:creationId xmlns:a16="http://schemas.microsoft.com/office/drawing/2014/main" id="{00000000-0008-0000-01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9525</xdr:rowOff>
        </xdr:from>
        <xdr:to>
          <xdr:col>12</xdr:col>
          <xdr:colOff>247650</xdr:colOff>
          <xdr:row>67</xdr:row>
          <xdr:rowOff>104775</xdr:rowOff>
        </xdr:to>
        <xdr:sp macro="" textlink="">
          <xdr:nvSpPr>
            <xdr:cNvPr id="22660" name="時間外労働グループ" hidden="1">
              <a:extLst>
                <a:ext uri="{63B3BB69-23CF-44E3-9099-C40C66FF867C}">
                  <a14:compatExt spid="_x0000_s22660"/>
                </a:ext>
                <a:ext uri="{FF2B5EF4-FFF2-40B4-BE49-F238E27FC236}">
                  <a16:creationId xmlns:a16="http://schemas.microsoft.com/office/drawing/2014/main" id="{00000000-0008-0000-01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67</xdr:row>
          <xdr:rowOff>76200</xdr:rowOff>
        </xdr:from>
        <xdr:to>
          <xdr:col>9</xdr:col>
          <xdr:colOff>314325</xdr:colOff>
          <xdr:row>67</xdr:row>
          <xdr:rowOff>200025</xdr:rowOff>
        </xdr:to>
        <xdr:sp macro="" textlink="">
          <xdr:nvSpPr>
            <xdr:cNvPr id="22665" name="休日労働有" hidden="1">
              <a:extLst>
                <a:ext uri="{63B3BB69-23CF-44E3-9099-C40C66FF867C}">
                  <a14:compatExt spid="_x0000_s22665"/>
                </a:ext>
                <a:ext uri="{FF2B5EF4-FFF2-40B4-BE49-F238E27FC236}">
                  <a16:creationId xmlns:a16="http://schemas.microsoft.com/office/drawing/2014/main" id="{00000000-0008-0000-01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67</xdr:row>
          <xdr:rowOff>85725</xdr:rowOff>
        </xdr:from>
        <xdr:to>
          <xdr:col>11</xdr:col>
          <xdr:colOff>342900</xdr:colOff>
          <xdr:row>67</xdr:row>
          <xdr:rowOff>219075</xdr:rowOff>
        </xdr:to>
        <xdr:sp macro="" textlink="">
          <xdr:nvSpPr>
            <xdr:cNvPr id="22666" name="休日労働無" hidden="1">
              <a:extLst>
                <a:ext uri="{63B3BB69-23CF-44E3-9099-C40C66FF867C}">
                  <a14:compatExt spid="_x0000_s22666"/>
                </a:ext>
                <a:ext uri="{FF2B5EF4-FFF2-40B4-BE49-F238E27FC236}">
                  <a16:creationId xmlns:a16="http://schemas.microsoft.com/office/drawing/2014/main" id="{00000000-0008-0000-01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371475</xdr:rowOff>
        </xdr:from>
        <xdr:to>
          <xdr:col>12</xdr:col>
          <xdr:colOff>266700</xdr:colOff>
          <xdr:row>68</xdr:row>
          <xdr:rowOff>114300</xdr:rowOff>
        </xdr:to>
        <xdr:sp macro="" textlink="">
          <xdr:nvSpPr>
            <xdr:cNvPr id="22664" name="休日労働グループ" hidden="1">
              <a:extLst>
                <a:ext uri="{63B3BB69-23CF-44E3-9099-C40C66FF867C}">
                  <a14:compatExt spid="_x0000_s22664"/>
                </a:ext>
                <a:ext uri="{FF2B5EF4-FFF2-40B4-BE49-F238E27FC236}">
                  <a16:creationId xmlns:a16="http://schemas.microsoft.com/office/drawing/2014/main" id="{00000000-0008-0000-01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xdr:row>
          <xdr:rowOff>76200</xdr:rowOff>
        </xdr:from>
        <xdr:to>
          <xdr:col>23</xdr:col>
          <xdr:colOff>209550</xdr:colOff>
          <xdr:row>17</xdr:row>
          <xdr:rowOff>219075</xdr:rowOff>
        </xdr:to>
        <xdr:sp macro="" textlink="">
          <xdr:nvSpPr>
            <xdr:cNvPr id="22718" name="estaffing利用有" hidden="1">
              <a:extLst>
                <a:ext uri="{63B3BB69-23CF-44E3-9099-C40C66FF867C}">
                  <a14:compatExt spid="_x0000_s22718"/>
                </a:ext>
                <a:ext uri="{FF2B5EF4-FFF2-40B4-BE49-F238E27FC236}">
                  <a16:creationId xmlns:a16="http://schemas.microsoft.com/office/drawing/2014/main" id="{00000000-0008-0000-0100-0000B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361950</xdr:colOff>
          <xdr:row>17</xdr:row>
          <xdr:rowOff>66675</xdr:rowOff>
        </xdr:from>
        <xdr:to>
          <xdr:col>27</xdr:col>
          <xdr:colOff>190500</xdr:colOff>
          <xdr:row>17</xdr:row>
          <xdr:rowOff>228600</xdr:rowOff>
        </xdr:to>
        <xdr:sp macro="" textlink="">
          <xdr:nvSpPr>
            <xdr:cNvPr id="22719" name="estaffing利用無" hidden="1">
              <a:extLst>
                <a:ext uri="{63B3BB69-23CF-44E3-9099-C40C66FF867C}">
                  <a14:compatExt spid="_x0000_s22719"/>
                </a:ext>
                <a:ext uri="{FF2B5EF4-FFF2-40B4-BE49-F238E27FC236}">
                  <a16:creationId xmlns:a16="http://schemas.microsoft.com/office/drawing/2014/main" id="{00000000-0008-0000-0100-0000B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17</xdr:row>
          <xdr:rowOff>0</xdr:rowOff>
        </xdr:from>
        <xdr:to>
          <xdr:col>28</xdr:col>
          <xdr:colOff>314325</xdr:colOff>
          <xdr:row>18</xdr:row>
          <xdr:rowOff>9525</xdr:rowOff>
        </xdr:to>
        <xdr:sp macro="" textlink="">
          <xdr:nvSpPr>
            <xdr:cNvPr id="22669" name="e-staffingグループ" hidden="1">
              <a:extLst>
                <a:ext uri="{63B3BB69-23CF-44E3-9099-C40C66FF867C}">
                  <a14:compatExt spid="_x0000_s22669"/>
                </a:ext>
                <a:ext uri="{FF2B5EF4-FFF2-40B4-BE49-F238E27FC236}">
                  <a16:creationId xmlns:a16="http://schemas.microsoft.com/office/drawing/2014/main" id="{00000000-0008-0000-01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82</xdr:row>
          <xdr:rowOff>66675</xdr:rowOff>
        </xdr:from>
        <xdr:to>
          <xdr:col>9</xdr:col>
          <xdr:colOff>266700</xdr:colOff>
          <xdr:row>82</xdr:row>
          <xdr:rowOff>209550</xdr:rowOff>
        </xdr:to>
        <xdr:sp macro="" textlink="">
          <xdr:nvSpPr>
            <xdr:cNvPr id="22677" name="教育訓練有" hidden="1">
              <a:extLst>
                <a:ext uri="{63B3BB69-23CF-44E3-9099-C40C66FF867C}">
                  <a14:compatExt spid="_x0000_s22677"/>
                </a:ext>
                <a:ext uri="{FF2B5EF4-FFF2-40B4-BE49-F238E27FC236}">
                  <a16:creationId xmlns:a16="http://schemas.microsoft.com/office/drawing/2014/main" id="{00000000-0008-0000-01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82</xdr:row>
          <xdr:rowOff>76200</xdr:rowOff>
        </xdr:from>
        <xdr:to>
          <xdr:col>11</xdr:col>
          <xdr:colOff>323850</xdr:colOff>
          <xdr:row>82</xdr:row>
          <xdr:rowOff>209550</xdr:rowOff>
        </xdr:to>
        <xdr:sp macro="" textlink="">
          <xdr:nvSpPr>
            <xdr:cNvPr id="22678" name="教育訓練無" hidden="1">
              <a:extLst>
                <a:ext uri="{63B3BB69-23CF-44E3-9099-C40C66FF867C}">
                  <a14:compatExt spid="_x0000_s22678"/>
                </a:ext>
                <a:ext uri="{FF2B5EF4-FFF2-40B4-BE49-F238E27FC236}">
                  <a16:creationId xmlns:a16="http://schemas.microsoft.com/office/drawing/2014/main" id="{00000000-0008-0000-01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371475</xdr:rowOff>
        </xdr:from>
        <xdr:to>
          <xdr:col>12</xdr:col>
          <xdr:colOff>266700</xdr:colOff>
          <xdr:row>83</xdr:row>
          <xdr:rowOff>104775</xdr:rowOff>
        </xdr:to>
        <xdr:sp macro="" textlink="">
          <xdr:nvSpPr>
            <xdr:cNvPr id="22679" name="教育訓練グループ" hidden="1">
              <a:extLst>
                <a:ext uri="{63B3BB69-23CF-44E3-9099-C40C66FF867C}">
                  <a14:compatExt spid="_x0000_s22679"/>
                </a:ext>
                <a:ext uri="{FF2B5EF4-FFF2-40B4-BE49-F238E27FC236}">
                  <a16:creationId xmlns:a16="http://schemas.microsoft.com/office/drawing/2014/main" id="{00000000-0008-0000-01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79</xdr:row>
          <xdr:rowOff>57150</xdr:rowOff>
        </xdr:from>
        <xdr:to>
          <xdr:col>13</xdr:col>
          <xdr:colOff>381000</xdr:colOff>
          <xdr:row>79</xdr:row>
          <xdr:rowOff>209550</xdr:rowOff>
        </xdr:to>
        <xdr:sp macro="" textlink="">
          <xdr:nvSpPr>
            <xdr:cNvPr id="22703" name="便宜供与休憩所" hidden="1">
              <a:extLst>
                <a:ext uri="{63B3BB69-23CF-44E3-9099-C40C66FF867C}">
                  <a14:compatExt spid="_x0000_s22703"/>
                </a:ext>
                <a:ext uri="{FF2B5EF4-FFF2-40B4-BE49-F238E27FC236}">
                  <a16:creationId xmlns:a16="http://schemas.microsoft.com/office/drawing/2014/main" id="{00000000-0008-0000-01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78</xdr:row>
          <xdr:rowOff>85725</xdr:rowOff>
        </xdr:from>
        <xdr:to>
          <xdr:col>18</xdr:col>
          <xdr:colOff>381000</xdr:colOff>
          <xdr:row>78</xdr:row>
          <xdr:rowOff>209550</xdr:rowOff>
        </xdr:to>
        <xdr:sp macro="" textlink="">
          <xdr:nvSpPr>
            <xdr:cNvPr id="22704" name="便宜供与保養所" hidden="1">
              <a:extLst>
                <a:ext uri="{63B3BB69-23CF-44E3-9099-C40C66FF867C}">
                  <a14:compatExt spid="_x0000_s22704"/>
                </a:ext>
                <a:ext uri="{FF2B5EF4-FFF2-40B4-BE49-F238E27FC236}">
                  <a16:creationId xmlns:a16="http://schemas.microsoft.com/office/drawing/2014/main" id="{00000000-0008-0000-01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77</xdr:row>
          <xdr:rowOff>66675</xdr:rowOff>
        </xdr:from>
        <xdr:to>
          <xdr:col>18</xdr:col>
          <xdr:colOff>381000</xdr:colOff>
          <xdr:row>77</xdr:row>
          <xdr:rowOff>209550</xdr:rowOff>
        </xdr:to>
        <xdr:sp macro="" textlink="">
          <xdr:nvSpPr>
            <xdr:cNvPr id="22705" name="便宜供与貸制服" hidden="1">
              <a:extLst>
                <a:ext uri="{63B3BB69-23CF-44E3-9099-C40C66FF867C}">
                  <a14:compatExt spid="_x0000_s22705"/>
                </a:ext>
                <a:ext uri="{FF2B5EF4-FFF2-40B4-BE49-F238E27FC236}">
                  <a16:creationId xmlns:a16="http://schemas.microsoft.com/office/drawing/2014/main" id="{00000000-0008-0000-01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80</xdr:row>
          <xdr:rowOff>57150</xdr:rowOff>
        </xdr:from>
        <xdr:to>
          <xdr:col>13</xdr:col>
          <xdr:colOff>381000</xdr:colOff>
          <xdr:row>80</xdr:row>
          <xdr:rowOff>190500</xdr:rowOff>
        </xdr:to>
        <xdr:sp macro="" textlink="">
          <xdr:nvSpPr>
            <xdr:cNvPr id="22706" name="便宜供与更衣室" hidden="1">
              <a:extLst>
                <a:ext uri="{63B3BB69-23CF-44E3-9099-C40C66FF867C}">
                  <a14:compatExt spid="_x0000_s22706"/>
                </a:ext>
                <a:ext uri="{FF2B5EF4-FFF2-40B4-BE49-F238E27FC236}">
                  <a16:creationId xmlns:a16="http://schemas.microsoft.com/office/drawing/2014/main" id="{00000000-0008-0000-01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79</xdr:row>
          <xdr:rowOff>66675</xdr:rowOff>
        </xdr:from>
        <xdr:to>
          <xdr:col>18</xdr:col>
          <xdr:colOff>381000</xdr:colOff>
          <xdr:row>79</xdr:row>
          <xdr:rowOff>190500</xdr:rowOff>
        </xdr:to>
        <xdr:sp macro="" textlink="">
          <xdr:nvSpPr>
            <xdr:cNvPr id="22707" name="便宜供与物販所" hidden="1">
              <a:extLst>
                <a:ext uri="{63B3BB69-23CF-44E3-9099-C40C66FF867C}">
                  <a14:compatExt spid="_x0000_s22707"/>
                </a:ext>
                <a:ext uri="{FF2B5EF4-FFF2-40B4-BE49-F238E27FC236}">
                  <a16:creationId xmlns:a16="http://schemas.microsoft.com/office/drawing/2014/main" id="{00000000-0008-0000-01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77</xdr:row>
          <xdr:rowOff>76200</xdr:rowOff>
        </xdr:from>
        <xdr:to>
          <xdr:col>13</xdr:col>
          <xdr:colOff>381000</xdr:colOff>
          <xdr:row>77</xdr:row>
          <xdr:rowOff>219075</xdr:rowOff>
        </xdr:to>
        <xdr:sp macro="" textlink="">
          <xdr:nvSpPr>
            <xdr:cNvPr id="22545" name="便宜供与診療所"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78</xdr:row>
          <xdr:rowOff>85725</xdr:rowOff>
        </xdr:from>
        <xdr:to>
          <xdr:col>13</xdr:col>
          <xdr:colOff>381000</xdr:colOff>
          <xdr:row>78</xdr:row>
          <xdr:rowOff>200025</xdr:rowOff>
        </xdr:to>
        <xdr:sp macro="" textlink="">
          <xdr:nvSpPr>
            <xdr:cNvPr id="22546" name="便宜供与給食所"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20545</xdr:colOff>
      <xdr:row>1</xdr:row>
      <xdr:rowOff>28574</xdr:rowOff>
    </xdr:from>
    <xdr:ext cx="1228725" cy="273999"/>
    <xdr:sp macro="" textlink="様式Version">
      <xdr:nvSpPr>
        <xdr:cNvPr id="42" name="Text Box 7">
          <a:extLst>
            <a:ext uri="{FF2B5EF4-FFF2-40B4-BE49-F238E27FC236}">
              <a16:creationId xmlns:a16="http://schemas.microsoft.com/office/drawing/2014/main" id="{00000000-0008-0000-0100-00002A000000}"/>
            </a:ext>
          </a:extLst>
        </xdr:cNvPr>
        <xdr:cNvSpPr txBox="1">
          <a:spLocks noChangeArrowheads="1"/>
        </xdr:cNvSpPr>
      </xdr:nvSpPr>
      <xdr:spPr bwMode="auto">
        <a:xfrm>
          <a:off x="10901905" y="28574"/>
          <a:ext cx="1228725" cy="273999"/>
        </a:xfrm>
        <a:prstGeom prst="rect">
          <a:avLst/>
        </a:prstGeom>
        <a:noFill/>
        <a:ln w="9525">
          <a:noFill/>
          <a:miter lim="800000"/>
          <a:headEnd/>
          <a:tailEnd/>
        </a:ln>
      </xdr:spPr>
      <xdr:txBody>
        <a:bodyPr wrap="square" lIns="0" tIns="18288" rIns="27432" bIns="0" anchor="ctr" upright="1">
          <a:noAutofit/>
        </a:bodyPr>
        <a:lstStyle/>
        <a:p>
          <a:pPr algn="ctr" rtl="0">
            <a:defRPr sz="1000"/>
          </a:pPr>
          <a:fld id="{64EE518B-94C7-45CF-9A73-8EA6AA60D0E8}" type="TxLink">
            <a:rPr lang="en-US" altLang="en-US" sz="900" b="0" i="0" u="none" strike="noStrike" baseline="0">
              <a:solidFill>
                <a:srgbClr val="A6A6A6"/>
              </a:solidFill>
              <a:latin typeface="ＭＳ 明朝"/>
              <a:ea typeface="ＭＳ 明朝"/>
            </a:rPr>
            <a:pPr algn="ctr" rtl="0">
              <a:defRPr sz="1000"/>
            </a:pPr>
            <a:t>Y_173K(ver.6.06)</a:t>
          </a:fld>
          <a:endParaRPr lang="en-US" altLang="en-US" sz="900" b="0" i="0" u="none" strike="noStrike" baseline="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8</xdr:col>
          <xdr:colOff>9525</xdr:colOff>
          <xdr:row>67</xdr:row>
          <xdr:rowOff>371475</xdr:rowOff>
        </xdr:from>
        <xdr:to>
          <xdr:col>12</xdr:col>
          <xdr:colOff>266700</xdr:colOff>
          <xdr:row>69</xdr:row>
          <xdr:rowOff>114300</xdr:rowOff>
        </xdr:to>
        <xdr:sp macro="" textlink="">
          <xdr:nvSpPr>
            <xdr:cNvPr id="22722" name="休日労働グループ" hidden="1">
              <a:extLst>
                <a:ext uri="{63B3BB69-23CF-44E3-9099-C40C66FF867C}">
                  <a14:compatExt spid="_x0000_s22722"/>
                </a:ext>
                <a:ext uri="{FF2B5EF4-FFF2-40B4-BE49-F238E27FC236}">
                  <a16:creationId xmlns:a16="http://schemas.microsoft.com/office/drawing/2014/main" id="{00000000-0008-0000-01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0</xdr:colOff>
      <xdr:row>0</xdr:row>
      <xdr:rowOff>0</xdr:rowOff>
    </xdr:from>
    <xdr:to>
      <xdr:col>3</xdr:col>
      <xdr:colOff>166007</xdr:colOff>
      <xdr:row>0</xdr:row>
      <xdr:rowOff>0</xdr:rowOff>
    </xdr:to>
    <xdr:sp macro="" textlink="">
      <xdr:nvSpPr>
        <xdr:cNvPr id="66" name="正方形/長方形 65">
          <a:extLst>
            <a:ext uri="{FF2B5EF4-FFF2-40B4-BE49-F238E27FC236}">
              <a16:creationId xmlns:a16="http://schemas.microsoft.com/office/drawing/2014/main" id="{00000000-0008-0000-0100-000002000000}"/>
            </a:ext>
          </a:extLst>
        </xdr:cNvPr>
        <xdr:cNvSpPr/>
      </xdr:nvSpPr>
      <xdr:spPr>
        <a:xfrm>
          <a:off x="0" y="0"/>
          <a:ext cx="1472293" cy="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en-US" altLang="ja-JP" sz="1050">
              <a:latin typeface="Meiryo UI" panose="020B0604030504040204" pitchFamily="50" charset="-128"/>
              <a:ea typeface="Meiryo UI" panose="020B0604030504040204" pitchFamily="50" charset="-128"/>
            </a:rPr>
            <a:t>PROC</a:t>
          </a:r>
          <a:r>
            <a:rPr kumimoji="1" lang="ja-JP" altLang="en-US" sz="1050">
              <a:latin typeface="Meiryo UI" panose="020B0604030504040204" pitchFamily="50" charset="-128"/>
              <a:ea typeface="Meiryo UI" panose="020B0604030504040204" pitchFamily="50" charset="-128"/>
            </a:rPr>
            <a:t>ご依頼</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4000500</xdr:colOff>
      <xdr:row>0</xdr:row>
      <xdr:rowOff>28575</xdr:rowOff>
    </xdr:from>
    <xdr:ext cx="1228725" cy="352424"/>
    <xdr:sp macro="" textlink="様式Version">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6162675" y="28575"/>
          <a:ext cx="1228725" cy="352424"/>
        </a:xfrm>
        <a:prstGeom prst="rect">
          <a:avLst/>
        </a:prstGeom>
        <a:noFill/>
        <a:ln w="9525">
          <a:noFill/>
          <a:miter lim="800000"/>
          <a:headEnd/>
          <a:tailEnd/>
        </a:ln>
      </xdr:spPr>
      <xdr:txBody>
        <a:bodyPr wrap="square" lIns="0" tIns="18288" rIns="27432" bIns="0" anchor="ctr" upright="1">
          <a:noAutofit/>
        </a:bodyPr>
        <a:lstStyle/>
        <a:p>
          <a:pPr algn="ctr" rtl="0">
            <a:defRPr sz="1000"/>
          </a:pPr>
          <a:fld id="{04B62EE7-7E5F-479A-A8AE-9F6A9CB46B55}" type="TxLink">
            <a:rPr lang="en-US" altLang="en-US" sz="900" b="0" i="0" u="none" strike="noStrike" baseline="0">
              <a:solidFill>
                <a:srgbClr val="A6A6A6"/>
              </a:solidFill>
              <a:latin typeface="ＭＳ 明朝"/>
              <a:ea typeface="ＭＳ 明朝"/>
            </a:rPr>
            <a:pPr algn="ctr" rtl="0">
              <a:defRPr sz="1000"/>
            </a:pPr>
            <a:t>Y_173K(ver.6.06)</a:t>
          </a:fld>
          <a:endParaRPr lang="en-US" altLang="en-US" sz="900" b="0" i="0" u="none" strike="noStrike" baseline="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w="9525">
          <a:noFill/>
          <a:miter lim="800000"/>
          <a:headEnd/>
          <a:tailEnd/>
        </a:ln>
      </a:spPr>
      <a:bodyPr wrap="square" lIns="0" tIns="18288" rIns="27432" bIns="0" anchor="ctr" upright="1">
        <a:noAutofit/>
      </a:bodyPr>
      <a:lstStyle>
        <a:defPPr algn="ctr" rtl="0">
          <a:defRPr sz="900" b="0" i="0" u="none" strike="noStrike" baseline="0">
            <a:solidFill>
              <a:schemeClr val="bg1">
                <a:lumMod val="65000"/>
              </a:schemeClr>
            </a:solidFill>
            <a:latin typeface="ＭＳ 明朝" panose="02020609040205080304" pitchFamily="17" charset="-128"/>
            <a:ea typeface="ＭＳ 明朝" panose="02020609040205080304" pitchFamily="17"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6"/>
  <sheetViews>
    <sheetView zoomScale="85" zoomScaleNormal="85" workbookViewId="0"/>
  </sheetViews>
  <sheetFormatPr defaultColWidth="9" defaultRowHeight="13.5" x14ac:dyDescent="0.15"/>
  <cols>
    <col min="1" max="1" width="38.625" style="22" customWidth="1"/>
    <col min="2" max="2" width="51.875" style="25" customWidth="1"/>
    <col min="3" max="3" width="6.625" style="22" customWidth="1"/>
    <col min="4" max="16384" width="9" style="22"/>
  </cols>
  <sheetData>
    <row r="1" spans="1:3" x14ac:dyDescent="0.15">
      <c r="A1" s="21" t="s">
        <v>0</v>
      </c>
      <c r="B1" s="51" t="s">
        <v>1</v>
      </c>
    </row>
    <row r="2" spans="1:3" x14ac:dyDescent="0.15">
      <c r="A2" s="21" t="s">
        <v>2</v>
      </c>
      <c r="B2" s="26">
        <v>2</v>
      </c>
    </row>
    <row r="3" spans="1:3" x14ac:dyDescent="0.15">
      <c r="A3" s="27" t="s">
        <v>3</v>
      </c>
      <c r="B3" s="23" t="str">
        <f>IF(TRIM(様式Version)="","",TRIM(様式Version))</f>
        <v>Y_173K(ver.6.06)</v>
      </c>
    </row>
    <row r="4" spans="1:3" x14ac:dyDescent="0.15">
      <c r="A4" s="27" t="s">
        <v>4</v>
      </c>
      <c r="B4" s="48" t="str">
        <f>IF(TRIM(見積回答日)="","",見積回答日)</f>
        <v/>
      </c>
    </row>
    <row r="5" spans="1:3" x14ac:dyDescent="0.15">
      <c r="A5" s="27" t="s">
        <v>5</v>
      </c>
      <c r="B5" s="23" t="str">
        <f>IF(TRIM(見積番号)="","",TRIM(見積番号))</f>
        <v/>
      </c>
    </row>
    <row r="6" spans="1:3" x14ac:dyDescent="0.15">
      <c r="A6" s="27" t="s">
        <v>6</v>
      </c>
      <c r="B6" s="23" t="str">
        <f>IF(TRIM(派遣先会社名)="","",TRIM(派遣先会社名))</f>
        <v/>
      </c>
    </row>
    <row r="7" spans="1:3" x14ac:dyDescent="0.15">
      <c r="A7" s="28" t="s">
        <v>7</v>
      </c>
      <c r="B7" s="23" t="str">
        <f>IF(TRIM(派遣元会社名)="","",TRIM(派遣元会社名))</f>
        <v/>
      </c>
      <c r="C7" s="24"/>
    </row>
    <row r="8" spans="1:3" x14ac:dyDescent="0.15">
      <c r="A8" s="28" t="s">
        <v>8</v>
      </c>
      <c r="B8" s="23" t="str">
        <f>IF(TRIM(派遣元法人番号)="","",TRIM(派遣元法人番号))</f>
        <v/>
      </c>
      <c r="C8" s="24"/>
    </row>
    <row r="9" spans="1:3" x14ac:dyDescent="0.15">
      <c r="A9" s="28" t="s">
        <v>9</v>
      </c>
      <c r="B9" s="23" t="str">
        <f>IF(TRIM(派遣元会社住所)="","",TRIM(派遣元会社住所))</f>
        <v/>
      </c>
    </row>
    <row r="10" spans="1:3" x14ac:dyDescent="0.15">
      <c r="A10" s="28" t="s">
        <v>10</v>
      </c>
      <c r="B10" s="23" t="str">
        <f>IF(TRIM(派遣元会社住所2)="","",TRIM(派遣元会社住所2))</f>
        <v/>
      </c>
    </row>
    <row r="11" spans="1:3" x14ac:dyDescent="0.15">
      <c r="A11" s="28" t="s">
        <v>11</v>
      </c>
      <c r="B11" s="23" t="str">
        <f>IF(TRIM(担当部署名)="","",TRIM(担当部署名))</f>
        <v/>
      </c>
    </row>
    <row r="12" spans="1:3" x14ac:dyDescent="0.15">
      <c r="A12" s="28" t="s">
        <v>12</v>
      </c>
      <c r="B12" s="23" t="str">
        <f>IF(TRIM(担当氏名)="","",TRIM(担当氏名))</f>
        <v/>
      </c>
    </row>
    <row r="13" spans="1:3" x14ac:dyDescent="0.15">
      <c r="A13" s="28" t="s">
        <v>13</v>
      </c>
      <c r="B13" s="23" t="str">
        <f>IF(TRIM(担当TEL)="","",TRIM(担当TEL))</f>
        <v/>
      </c>
    </row>
    <row r="14" spans="1:3" x14ac:dyDescent="0.15">
      <c r="A14" s="28" t="s">
        <v>14</v>
      </c>
      <c r="B14" s="23" t="str">
        <f>IF(TRIM(担当FAX)="","",TRIM(担当FAX))</f>
        <v/>
      </c>
    </row>
    <row r="15" spans="1:3" x14ac:dyDescent="0.15">
      <c r="A15" s="28" t="s">
        <v>15</v>
      </c>
      <c r="B15" s="23" t="str">
        <f>IF(TRIM(担当EMail)="","",TRIM(担当EMail))</f>
        <v/>
      </c>
    </row>
    <row r="16" spans="1:3" x14ac:dyDescent="0.15">
      <c r="A16" s="28" t="s">
        <v>16</v>
      </c>
      <c r="B16" s="23" t="str">
        <f>IF(TRIM(AribaNetworkID)="","",TRIM(AribaNetworkID))</f>
        <v/>
      </c>
    </row>
    <row r="17" spans="1:4" x14ac:dyDescent="0.15">
      <c r="A17" s="28" t="s">
        <v>17</v>
      </c>
      <c r="B17" s="23">
        <f>estaffing利用有無</f>
        <v>0</v>
      </c>
      <c r="C17" s="33"/>
      <c r="D17" s="33"/>
    </row>
    <row r="18" spans="1:4" x14ac:dyDescent="0.15">
      <c r="A18" s="28" t="s">
        <v>18</v>
      </c>
      <c r="B18" s="23" t="str">
        <f>IF(TRIM(許可番号)="","",TRIM(許可番号))</f>
        <v>派--</v>
      </c>
    </row>
    <row r="19" spans="1:4" x14ac:dyDescent="0.15">
      <c r="A19" s="28" t="s">
        <v>19</v>
      </c>
      <c r="B19" s="48" t="str">
        <f>IF(TRIM(派遣許可番号の有効期限)="","",派遣許可番号の有効期限)</f>
        <v/>
      </c>
    </row>
    <row r="20" spans="1:4" x14ac:dyDescent="0.15">
      <c r="A20" s="28" t="s">
        <v>20</v>
      </c>
      <c r="B20" s="23" t="str">
        <f>IF(TRIM(派遣人員)="","",TRIM(派遣人員))</f>
        <v>1</v>
      </c>
    </row>
    <row r="21" spans="1:4" x14ac:dyDescent="0.15">
      <c r="A21" s="28" t="s">
        <v>21</v>
      </c>
      <c r="B21" s="23" t="str">
        <f>IF(TRIM(期間制限)="","",TRIM(期間制限))</f>
        <v/>
      </c>
    </row>
    <row r="22" spans="1:4" x14ac:dyDescent="0.15">
      <c r="A22" s="28" t="s">
        <v>22</v>
      </c>
      <c r="B22" s="23" t="str">
        <f>IF(無期雇用派遣労働者に限定=TRUE,"1","0")</f>
        <v>0</v>
      </c>
      <c r="C22" s="33"/>
      <c r="D22" s="33"/>
    </row>
    <row r="23" spans="1:4" x14ac:dyDescent="0.15">
      <c r="A23" s="28" t="s">
        <v>23</v>
      </c>
      <c r="B23" s="23" t="str">
        <f>IF(労働者限定60歳以上=TRUE,"1","0")</f>
        <v>0</v>
      </c>
      <c r="C23" s="33"/>
      <c r="D23" s="33"/>
    </row>
    <row r="24" spans="1:4" x14ac:dyDescent="0.15">
      <c r="A24" s="28" t="s">
        <v>24</v>
      </c>
      <c r="B24" s="23" t="str">
        <f>IF(有期プロジェクト業務=TRUE,"1","0")</f>
        <v>0</v>
      </c>
      <c r="C24" s="33"/>
      <c r="D24" s="33"/>
    </row>
    <row r="25" spans="1:4" x14ac:dyDescent="0.15">
      <c r="A25" s="28" t="s">
        <v>25</v>
      </c>
      <c r="B25" s="23" t="str">
        <f>IF(日数限定業務=TRUE,"1","0")</f>
        <v>0</v>
      </c>
      <c r="C25" s="33"/>
      <c r="D25" s="33"/>
    </row>
    <row r="26" spans="1:4" x14ac:dyDescent="0.15">
      <c r="A26" s="28" t="s">
        <v>26</v>
      </c>
      <c r="B26" s="23" t="str">
        <f>IF(代替要員の業務=TRUE,"1","0")</f>
        <v>0</v>
      </c>
      <c r="C26" s="33"/>
      <c r="D26" s="33"/>
    </row>
    <row r="27" spans="1:4" x14ac:dyDescent="0.15">
      <c r="A27" s="28" t="s">
        <v>27</v>
      </c>
      <c r="B27" s="23" t="str">
        <f>IF(TRIM(WebTimeCardの利用)="","",TRIM(WebTimeCardの利用))</f>
        <v/>
      </c>
    </row>
    <row r="28" spans="1:4" x14ac:dyDescent="0.15">
      <c r="A28" s="28" t="s">
        <v>28</v>
      </c>
      <c r="B28" s="23" t="str">
        <f>IF(TRIM(就業先事業所名)="","",TRIM(就業先事業所名))</f>
        <v/>
      </c>
    </row>
    <row r="29" spans="1:4" x14ac:dyDescent="0.15">
      <c r="A29" s="28" t="s">
        <v>29</v>
      </c>
      <c r="B29" s="23" t="str">
        <f>IF(TRIM(就業先事業所所在地)="","",TRIM(就業先事業所所在地))</f>
        <v/>
      </c>
    </row>
    <row r="30" spans="1:4" x14ac:dyDescent="0.15">
      <c r="A30" s="28" t="s">
        <v>30</v>
      </c>
      <c r="B30" s="23" t="str">
        <f>IF(TRIM(就業先事業所TEL)="","",TRIM(就業先事業所TEL))</f>
        <v/>
      </c>
    </row>
    <row r="31" spans="1:4" x14ac:dyDescent="0.15">
      <c r="A31" s="28" t="s">
        <v>31</v>
      </c>
      <c r="B31" s="23" t="str">
        <f>IF(TRIM(事業所単位)="就業先事業所のとおり","",TRIM(事業所単位名))</f>
        <v/>
      </c>
      <c r="C31" s="33"/>
    </row>
    <row r="32" spans="1:4" x14ac:dyDescent="0.15">
      <c r="A32" s="28" t="s">
        <v>32</v>
      </c>
      <c r="B32" s="48" t="str">
        <f>IF(TRIM(派遣受入期間制限抵触日)="","",派遣受入期間制限抵触日)</f>
        <v/>
      </c>
    </row>
    <row r="33" spans="1:7" x14ac:dyDescent="0.15">
      <c r="A33" s="28" t="s">
        <v>33</v>
      </c>
      <c r="B33" s="23" t="str">
        <f>IF(TRIM(郵便番号1)=""&amp;TRIM(郵便番号2)="","",TRIM(郵便番号1)&amp;"-"&amp;TRIM(RIGHT("0000"&amp;(郵便番号2),4)))</f>
        <v>-0000</v>
      </c>
      <c r="C33" s="33"/>
      <c r="D33" s="33"/>
      <c r="G33" s="33"/>
    </row>
    <row r="34" spans="1:7" x14ac:dyDescent="0.15">
      <c r="A34" s="28" t="s">
        <v>34</v>
      </c>
      <c r="B34" s="23">
        <f>就業場所都道府県</f>
        <v>0</v>
      </c>
      <c r="C34" s="33"/>
    </row>
    <row r="35" spans="1:7" x14ac:dyDescent="0.15">
      <c r="A35" s="28" t="s">
        <v>35</v>
      </c>
      <c r="B35" s="23" t="str">
        <f>IF(TRIM(就業場所住所)="","",TRIM(就業場所住所))</f>
        <v/>
      </c>
      <c r="C35" s="33"/>
    </row>
    <row r="36" spans="1:7" x14ac:dyDescent="0.15">
      <c r="A36" s="28" t="s">
        <v>36</v>
      </c>
      <c r="B36" s="23" t="str">
        <f>IF(TRIM(就業場所TEL)="","",TRIM(就業場所TEL))</f>
        <v/>
      </c>
      <c r="C36" s="33"/>
    </row>
    <row r="37" spans="1:7" x14ac:dyDescent="0.15">
      <c r="A37" s="28" t="s">
        <v>37</v>
      </c>
      <c r="B37" s="23" t="str">
        <f>IF(TRIM(就業先部署)="","",TRIM(就業先部署))</f>
        <v/>
      </c>
      <c r="C37" s="33"/>
    </row>
    <row r="38" spans="1:7" x14ac:dyDescent="0.15">
      <c r="A38" s="28" t="s">
        <v>38</v>
      </c>
      <c r="B38" s="23" t="str">
        <f>IF(TRIM(派遣先組織単位名称)="","",TRIM(派遣先組織単位名称))</f>
        <v/>
      </c>
    </row>
    <row r="39" spans="1:7" x14ac:dyDescent="0.15">
      <c r="A39" s="28" t="s">
        <v>39</v>
      </c>
      <c r="B39" s="23" t="str">
        <f>IF(TRIM(派遣先組織単位職位)="","",TRIM(派遣先組織単位職位))</f>
        <v/>
      </c>
    </row>
    <row r="40" spans="1:7" x14ac:dyDescent="0.15">
      <c r="A40" s="28" t="s">
        <v>40</v>
      </c>
      <c r="B40" s="23" t="str">
        <f>IF(TRIM(派遣先責任者部署名)="","",TRIM(派遣先責任者部署名))</f>
        <v/>
      </c>
    </row>
    <row r="41" spans="1:7" x14ac:dyDescent="0.15">
      <c r="A41" s="28" t="s">
        <v>41</v>
      </c>
      <c r="B41" s="23" t="str">
        <f>IF(TRIM(派遣先責任者役職)="","",TRIM(派遣先責任者役職))</f>
        <v/>
      </c>
    </row>
    <row r="42" spans="1:7" x14ac:dyDescent="0.15">
      <c r="A42" s="28" t="s">
        <v>42</v>
      </c>
      <c r="B42" s="23" t="str">
        <f>IF(TRIM(派遣先責任者氏名)="","",TRIM(派遣先責任者氏名))</f>
        <v/>
      </c>
    </row>
    <row r="43" spans="1:7" x14ac:dyDescent="0.15">
      <c r="A43" s="28" t="s">
        <v>43</v>
      </c>
      <c r="B43" s="23" t="str">
        <f>IF(TRIM(派遣先責任者TEL)="","",TRIM(派遣先責任者TEL))</f>
        <v/>
      </c>
    </row>
    <row r="44" spans="1:7" x14ac:dyDescent="0.15">
      <c r="A44" s="28" t="s">
        <v>44</v>
      </c>
      <c r="B44" s="23" t="str">
        <f>IF(TRIM(指揮命令権者部署名)="","",TRIM(指揮命令権者部署名))</f>
        <v/>
      </c>
    </row>
    <row r="45" spans="1:7" x14ac:dyDescent="0.15">
      <c r="A45" s="28" t="s">
        <v>45</v>
      </c>
      <c r="B45" s="23" t="str">
        <f>IF(TRIM(指揮命令権者役職)="","",TRIM(指揮命令権者役職))</f>
        <v/>
      </c>
    </row>
    <row r="46" spans="1:7" x14ac:dyDescent="0.15">
      <c r="A46" s="28" t="s">
        <v>46</v>
      </c>
      <c r="B46" s="23" t="str">
        <f>IF(TRIM(指揮命令権者氏名)="","",TRIM(指揮命令権者氏名))</f>
        <v/>
      </c>
    </row>
    <row r="47" spans="1:7" x14ac:dyDescent="0.15">
      <c r="A47" s="28" t="s">
        <v>47</v>
      </c>
      <c r="B47" s="23" t="str">
        <f>IF(TRIM(指揮命令権者TEL)="","",TRIM(指揮命令権者TEL))</f>
        <v/>
      </c>
    </row>
    <row r="48" spans="1:7" x14ac:dyDescent="0.15">
      <c r="A48" s="28" t="s">
        <v>48</v>
      </c>
      <c r="B48" s="23" t="str">
        <f>IF(TRIM(派遣先苦情処理責任者部署名)="","",TRIM(派遣先苦情処理責任者部署名))</f>
        <v/>
      </c>
    </row>
    <row r="49" spans="1:2" x14ac:dyDescent="0.15">
      <c r="A49" s="28" t="s">
        <v>49</v>
      </c>
      <c r="B49" s="23" t="str">
        <f>IF(TRIM(派遣先苦情処理責任者役職)="","",TRIM(派遣先苦情処理責任者役職))</f>
        <v/>
      </c>
    </row>
    <row r="50" spans="1:2" x14ac:dyDescent="0.15">
      <c r="A50" s="28" t="s">
        <v>50</v>
      </c>
      <c r="B50" s="23" t="str">
        <f>IF(TRIM(派遣先苦情処理責任者氏名)="","",TRIM(派遣先苦情処理責任者氏名))</f>
        <v/>
      </c>
    </row>
    <row r="51" spans="1:2" x14ac:dyDescent="0.15">
      <c r="A51" s="28" t="s">
        <v>51</v>
      </c>
      <c r="B51" s="23" t="str">
        <f>IF(TRIM(派遣先苦情処理責任者TEL)="","",TRIM(派遣先苦情処理責任者TEL))</f>
        <v/>
      </c>
    </row>
    <row r="52" spans="1:2" x14ac:dyDescent="0.15">
      <c r="A52" s="28" t="s">
        <v>52</v>
      </c>
      <c r="B52" s="23" t="str">
        <f>IF(TRIM(派遣元責任者部署名)="","",TRIM(派遣元責任者部署名))</f>
        <v/>
      </c>
    </row>
    <row r="53" spans="1:2" x14ac:dyDescent="0.15">
      <c r="A53" s="28" t="s">
        <v>53</v>
      </c>
      <c r="B53" s="23" t="str">
        <f>IF(TRIM(派遣元責任者役職)="","",TRIM(派遣元責任者役職))</f>
        <v/>
      </c>
    </row>
    <row r="54" spans="1:2" x14ac:dyDescent="0.15">
      <c r="A54" s="28" t="s">
        <v>54</v>
      </c>
      <c r="B54" s="23" t="str">
        <f>IF(TRIM(派遣元責任者氏名)="","",TRIM(派遣元責任者氏名))</f>
        <v/>
      </c>
    </row>
    <row r="55" spans="1:2" x14ac:dyDescent="0.15">
      <c r="A55" s="28" t="s">
        <v>55</v>
      </c>
      <c r="B55" s="23" t="str">
        <f>IF(TRIM(派遣元責任者TEL)="","",TRIM(派遣元責任者TEL))</f>
        <v/>
      </c>
    </row>
    <row r="56" spans="1:2" x14ac:dyDescent="0.15">
      <c r="A56" s="28" t="s">
        <v>56</v>
      </c>
      <c r="B56" s="23" t="str">
        <f>IF(TRIM(派遣元苦情処理責任者部署名)="","",TRIM(派遣元苦情処理責任者部署名))</f>
        <v/>
      </c>
    </row>
    <row r="57" spans="1:2" x14ac:dyDescent="0.15">
      <c r="A57" s="28" t="s">
        <v>57</v>
      </c>
      <c r="B57" s="23" t="str">
        <f>IF(TRIM(派遣元苦情処理責任者役職)="","",TRIM(派遣元苦情処理責任者役職))</f>
        <v/>
      </c>
    </row>
    <row r="58" spans="1:2" x14ac:dyDescent="0.15">
      <c r="A58" s="28" t="s">
        <v>58</v>
      </c>
      <c r="B58" s="23" t="str">
        <f>IF(TRIM(派遣元苦情処理責任者氏名)="","",TRIM(派遣元苦情処理責任者氏名))</f>
        <v/>
      </c>
    </row>
    <row r="59" spans="1:2" x14ac:dyDescent="0.15">
      <c r="A59" s="28" t="s">
        <v>59</v>
      </c>
      <c r="B59" s="23" t="str">
        <f>IF(TRIM(派遣元苦情処理責任者TEL)="","",TRIM(派遣元苦情処理責任者TEL))</f>
        <v/>
      </c>
    </row>
    <row r="60" spans="1:2" x14ac:dyDescent="0.15">
      <c r="A60" s="28" t="s">
        <v>60</v>
      </c>
      <c r="B60" s="23" t="str">
        <f>IF(TRIM(待遇決定方式)="","",TRIM(待遇決定方式))</f>
        <v>派遣労働者を協定対象労働者に限定する</v>
      </c>
    </row>
    <row r="61" spans="1:2" x14ac:dyDescent="0.15">
      <c r="A61" s="28" t="s">
        <v>61</v>
      </c>
      <c r="B61" s="48" t="str">
        <f>IF(TRIM(派遣期間開始日)="","",派遣期間開始日)</f>
        <v/>
      </c>
    </row>
    <row r="62" spans="1:2" x14ac:dyDescent="0.15">
      <c r="A62" s="28" t="s">
        <v>62</v>
      </c>
      <c r="B62" s="48" t="str">
        <f>IF(TRIM(派遣期間終了日)="","",派遣期間終了日)</f>
        <v/>
      </c>
    </row>
    <row r="63" spans="1:2" x14ac:dyDescent="0.15">
      <c r="A63" s="28" t="s">
        <v>63</v>
      </c>
      <c r="B63" s="23" t="str">
        <f>IF(勤務日月=TRUE,"月","")&amp;IF(勤務日火=TRUE,"火","")&amp;IF(勤務日水=TRUE,"水","")&amp;IF(勤務日木=TRUE,"木","")&amp;IF(勤務日金=TRUE,"金","")&amp;IF(勤務日土=TRUE,"土","")&amp;IF(勤務日日=TRUE,"日","")&amp;IF(勤務日祝=TRUE,"祝","")&amp;IF(勤務日シフト=TRUE,"シ","")</f>
        <v>月火水木金</v>
      </c>
    </row>
    <row r="64" spans="1:2" x14ac:dyDescent="0.15">
      <c r="A64" s="28" t="s">
        <v>64</v>
      </c>
      <c r="B64" s="23" t="str">
        <f>IF(休日土=TRUE,"土","")&amp;IF(休日日=TRUE,"日","")&amp;IF(休日祝=TRUE,"祝","")&amp;IF(休日指=TRUE,"指","")&amp;IF(休日他=TRUE,"他","")</f>
        <v>土日祝</v>
      </c>
    </row>
    <row r="65" spans="1:2" x14ac:dyDescent="0.15">
      <c r="A65" s="28" t="s">
        <v>65</v>
      </c>
      <c r="B65" s="23" t="str">
        <f>IF(TRIM(休日その他)="","",TRIM(休日その他))</f>
        <v>創立記念日</v>
      </c>
    </row>
    <row r="66" spans="1:2" x14ac:dyDescent="0.15">
      <c r="A66" s="28" t="s">
        <v>66</v>
      </c>
      <c r="B66" s="23" t="str">
        <f>IF(TRIM(法定休日)="","",TRIM(法定休日))</f>
        <v/>
      </c>
    </row>
    <row r="67" spans="1:2" x14ac:dyDescent="0.15">
      <c r="A67" s="28" t="s">
        <v>67</v>
      </c>
      <c r="B67" s="23" t="str">
        <f>IF(TRIM(勤務時間1)="","",TRIM(RIGHT("0"&amp;勤務時間1,2)&amp;":"&amp;TRIM(RIGHT("0"&amp;勤務時間2,2))))</f>
        <v/>
      </c>
    </row>
    <row r="68" spans="1:2" x14ac:dyDescent="0.15">
      <c r="A68" s="28" t="s">
        <v>68</v>
      </c>
      <c r="B68" s="23" t="str">
        <f>IF(TRIM(勤務時間3)="","",TRIM(RIGHT("0"&amp;勤務時間3,2))&amp;":"&amp;TRIM(RIGHT("0"&amp;(勤務時間4),2)))</f>
        <v/>
      </c>
    </row>
    <row r="69" spans="1:2" x14ac:dyDescent="0.15">
      <c r="A69" s="28" t="s">
        <v>69</v>
      </c>
      <c r="B69" s="23" t="str">
        <f>IF(TRIM(休憩時間1)="","",TRIM(RIGHT("0"&amp;休憩時間1,2)&amp;":"&amp;TRIM(RIGHT("0"&amp;休憩時間2,2))))</f>
        <v/>
      </c>
    </row>
    <row r="70" spans="1:2" x14ac:dyDescent="0.15">
      <c r="A70" s="28" t="s">
        <v>70</v>
      </c>
      <c r="B70" s="23" t="str">
        <f>IF(TRIM(休憩時間3)="","",TRIM(RIGHT("0"&amp;休憩時間3,2)&amp;":"&amp;TRIM(RIGHT("0"&amp;休憩時間4,2))))</f>
        <v/>
      </c>
    </row>
    <row r="71" spans="1:2" x14ac:dyDescent="0.15">
      <c r="A71" s="28" t="s">
        <v>71</v>
      </c>
      <c r="B71" s="23" t="str">
        <f>IF(TRIM(時間外労働)="","",TRIM(時間外労働))</f>
        <v>2</v>
      </c>
    </row>
    <row r="72" spans="1:2" x14ac:dyDescent="0.15">
      <c r="A72" s="28" t="s">
        <v>72</v>
      </c>
      <c r="B72" s="23" t="str">
        <f>IF(TRIM(休日労働)="","",TRIM(休日労働))</f>
        <v>2</v>
      </c>
    </row>
    <row r="73" spans="1:2" x14ac:dyDescent="0.15">
      <c r="A73" s="28" t="s">
        <v>73</v>
      </c>
      <c r="B73" s="23" t="str">
        <f>IF(TRIM(所定内単金)="","",TRIM(所定内単金))</f>
        <v/>
      </c>
    </row>
    <row r="74" spans="1:2" x14ac:dyDescent="0.15">
      <c r="A74" s="28" t="s">
        <v>74</v>
      </c>
      <c r="B74" s="23" t="str">
        <f>IF(TRIM(所定外単金)="","",TRIM(所定外単金))</f>
        <v/>
      </c>
    </row>
    <row r="75" spans="1:2" x14ac:dyDescent="0.15">
      <c r="A75" s="28" t="s">
        <v>75</v>
      </c>
      <c r="B75" s="23" t="str">
        <f>IF(TRIM(宿泊費有無)="","",TRIM(宿泊費有無))</f>
        <v/>
      </c>
    </row>
    <row r="76" spans="1:2" x14ac:dyDescent="0.15">
      <c r="A76" s="28" t="s">
        <v>76</v>
      </c>
      <c r="B76" s="23" t="str">
        <f>IF(TRIM(宿泊費有無上限額)="","",TRIM(宿泊費有無上限額))</f>
        <v/>
      </c>
    </row>
    <row r="77" spans="1:2" x14ac:dyDescent="0.15">
      <c r="A77" s="28" t="s">
        <v>77</v>
      </c>
      <c r="B77" s="23" t="str">
        <f>IF(TRIM(業務内容)="","",TRIM(業務内容))</f>
        <v/>
      </c>
    </row>
    <row r="78" spans="1:2" x14ac:dyDescent="0.15">
      <c r="A78" s="28" t="s">
        <v>78</v>
      </c>
      <c r="B78" s="23" t="str">
        <f>IF(TRIM(業務ランク)="","",TRIM(業務ランク))</f>
        <v/>
      </c>
    </row>
    <row r="79" spans="1:2" x14ac:dyDescent="0.15">
      <c r="A79" s="28" t="s">
        <v>79</v>
      </c>
      <c r="B79" s="23" t="str">
        <f>IF(便宜供与診療=TRUE,"1","0")</f>
        <v>0</v>
      </c>
    </row>
    <row r="80" spans="1:2" x14ac:dyDescent="0.15">
      <c r="A80" s="28" t="s">
        <v>80</v>
      </c>
      <c r="B80" s="23" t="str">
        <f>IF(便宜供与食堂=TRUE,"1","0")</f>
        <v>0</v>
      </c>
    </row>
    <row r="81" spans="1:4" x14ac:dyDescent="0.15">
      <c r="A81" s="28" t="s">
        <v>81</v>
      </c>
      <c r="B81" s="23" t="str">
        <f>IF(便宜供与休憩所=TRUE,"1","0")</f>
        <v>0</v>
      </c>
    </row>
    <row r="82" spans="1:4" x14ac:dyDescent="0.15">
      <c r="A82" s="28" t="s">
        <v>82</v>
      </c>
      <c r="B82" s="23" t="str">
        <f>IF(便宜供与ロッカー=TRUE,"1","0")</f>
        <v>0</v>
      </c>
    </row>
    <row r="83" spans="1:4" x14ac:dyDescent="0.15">
      <c r="A83" s="28" t="s">
        <v>83</v>
      </c>
      <c r="B83" s="23" t="str">
        <f>IF(便宜供与制服の貸与=TRUE,"1","0")</f>
        <v>0</v>
      </c>
    </row>
    <row r="84" spans="1:4" x14ac:dyDescent="0.15">
      <c r="A84" s="28" t="s">
        <v>84</v>
      </c>
      <c r="B84" s="23" t="str">
        <f>IF(便宜供与保養施設=TRUE,"1","0")</f>
        <v>0</v>
      </c>
    </row>
    <row r="85" spans="1:4" x14ac:dyDescent="0.15">
      <c r="A85" s="28" t="s">
        <v>85</v>
      </c>
      <c r="B85" s="23" t="str">
        <f>IF(便宜供与物品販売所=TRUE,"1","0")</f>
        <v>0</v>
      </c>
    </row>
    <row r="86" spans="1:4" x14ac:dyDescent="0.15">
      <c r="A86" s="28" t="s">
        <v>86</v>
      </c>
      <c r="B86" s="23" t="str">
        <f>IF(TRIM(便宜供与その他)="","",TRIM(便宜供与その他))</f>
        <v/>
      </c>
    </row>
    <row r="87" spans="1:4" x14ac:dyDescent="0.15">
      <c r="A87" s="28" t="s">
        <v>87</v>
      </c>
      <c r="B87" s="23" t="str">
        <f>IF(TRIM(教育訓練有無)="","",TRIM(教育訓練有無))</f>
        <v>2</v>
      </c>
      <c r="C87" s="33"/>
      <c r="D87" s="33"/>
    </row>
    <row r="88" spans="1:4" x14ac:dyDescent="0.15">
      <c r="A88" s="28" t="s">
        <v>88</v>
      </c>
      <c r="B88" s="48" t="str">
        <f>IF(TRIM(協定有効期限開始日)="","",協定有効期限開始日)</f>
        <v/>
      </c>
    </row>
    <row r="89" spans="1:4" x14ac:dyDescent="0.15">
      <c r="A89" s="28" t="s">
        <v>89</v>
      </c>
      <c r="B89" s="48" t="str">
        <f>IF(TRIM(協定有効期限終了日)="","",協定有効期限終了日)</f>
        <v/>
      </c>
    </row>
    <row r="90" spans="1:4" x14ac:dyDescent="0.15">
      <c r="A90" s="28" t="s">
        <v>90</v>
      </c>
      <c r="B90" s="23" t="str">
        <f>IF(TRIM(時間外労働１日)="","",TRIM(時間外労働１日))</f>
        <v/>
      </c>
    </row>
    <row r="91" spans="1:4" x14ac:dyDescent="0.15">
      <c r="A91" s="28" t="s">
        <v>91</v>
      </c>
      <c r="B91" s="23" t="str">
        <f>IF(TRIM(時間外労働1週間)="","",TRIM(時間外労働1週間))</f>
        <v/>
      </c>
    </row>
    <row r="92" spans="1:4" x14ac:dyDescent="0.15">
      <c r="A92" s="28" t="s">
        <v>92</v>
      </c>
      <c r="B92" s="23" t="str">
        <f>IF(TRIM(時間外労働１ヶ月)="","",TRIM(時間外労働１ヶ月))</f>
        <v/>
      </c>
    </row>
    <row r="93" spans="1:4" x14ac:dyDescent="0.15">
      <c r="A93" s="28" t="s">
        <v>93</v>
      </c>
      <c r="B93" s="23" t="str">
        <f>IF(TRIM(時間外労働１年)="","",TRIM(時間外労働１年))</f>
        <v/>
      </c>
    </row>
    <row r="94" spans="1:4" x14ac:dyDescent="0.15">
      <c r="A94" s="28" t="s">
        <v>94</v>
      </c>
      <c r="B94" s="23" t="str">
        <f>IF(TRIM(休日労働１ヶ月)="","",TRIM(休日労働１ヶ月))</f>
        <v/>
      </c>
    </row>
    <row r="95" spans="1:4" x14ac:dyDescent="0.15">
      <c r="A95" s="28" t="s">
        <v>95</v>
      </c>
      <c r="B95" s="23" t="str">
        <f>IF(TRIM(特別条項)="","",TRIM(特別条項))</f>
        <v/>
      </c>
    </row>
    <row r="96" spans="1:4" x14ac:dyDescent="0.15">
      <c r="A96" s="28" t="s">
        <v>96</v>
      </c>
      <c r="B96" s="23" t="str">
        <f>IF(TRIM(備考)="","",TRIM(備考))</f>
        <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N172"/>
  <sheetViews>
    <sheetView showGridLines="0" tabSelected="1" topLeftCell="A2" zoomScaleNormal="100" zoomScaleSheetLayoutView="50" workbookViewId="0">
      <selection activeCell="A2" sqref="A2:AE2"/>
    </sheetView>
  </sheetViews>
  <sheetFormatPr defaultColWidth="5.625" defaultRowHeight="13.5" x14ac:dyDescent="0.15"/>
  <cols>
    <col min="1" max="1" width="5.625" style="3"/>
    <col min="2" max="8" width="5.625" style="4"/>
    <col min="9" max="12" width="5.625" style="3"/>
    <col min="13" max="13" width="5.625" style="3" customWidth="1"/>
    <col min="14" max="30" width="5.625" style="3"/>
    <col min="31" max="31" width="5.625" style="3" customWidth="1"/>
    <col min="32" max="32" width="5.625" style="29" hidden="1" customWidth="1"/>
    <col min="33" max="40" width="6.625" style="29" hidden="1" customWidth="1"/>
    <col min="41" max="42" width="5.625" style="3" customWidth="1"/>
    <col min="43" max="16384" width="5.625" style="3"/>
  </cols>
  <sheetData>
    <row r="1" spans="1:40" s="5" customFormat="1" hidden="1" x14ac:dyDescent="0.15">
      <c r="A1" s="35" t="s">
        <v>97</v>
      </c>
      <c r="B1" s="6"/>
      <c r="C1" s="6"/>
      <c r="D1" s="6"/>
      <c r="E1" s="6"/>
      <c r="F1" s="6"/>
      <c r="G1" s="6"/>
      <c r="H1" s="6"/>
      <c r="AF1" s="47"/>
      <c r="AG1" s="47"/>
      <c r="AH1" s="47"/>
      <c r="AI1" s="47"/>
      <c r="AJ1" s="47"/>
      <c r="AK1" s="47"/>
      <c r="AL1" s="47"/>
      <c r="AM1" s="47"/>
      <c r="AN1" s="47"/>
    </row>
    <row r="2" spans="1:40" ht="21" customHeight="1" x14ac:dyDescent="0.15">
      <c r="A2" s="271" t="s">
        <v>98</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306" t="s">
        <v>248</v>
      </c>
      <c r="AG2" s="307"/>
    </row>
    <row r="3" spans="1:40" ht="21"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40" s="2" customFormat="1" ht="21"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5"/>
      <c r="Z4" s="34"/>
      <c r="AA4" s="36" t="s">
        <v>99</v>
      </c>
      <c r="AB4" s="321"/>
      <c r="AC4" s="321"/>
      <c r="AD4" s="321"/>
      <c r="AE4" s="321"/>
      <c r="AF4" s="29"/>
      <c r="AG4" s="29"/>
      <c r="AH4" s="29"/>
      <c r="AI4" s="29"/>
      <c r="AJ4" s="29"/>
      <c r="AK4" s="29"/>
      <c r="AL4" s="29"/>
      <c r="AM4" s="29"/>
      <c r="AN4" s="29"/>
    </row>
    <row r="5" spans="1:40" s="2" customFormat="1" ht="21" customHeight="1" x14ac:dyDescent="0.15">
      <c r="A5" s="272"/>
      <c r="B5" s="272"/>
      <c r="C5" s="272"/>
      <c r="D5" s="272"/>
      <c r="E5" s="272"/>
      <c r="F5" s="272"/>
      <c r="G5" s="272"/>
      <c r="H5" s="272"/>
      <c r="I5" s="272"/>
      <c r="J5" s="272"/>
      <c r="K5" s="272"/>
      <c r="L5" s="272"/>
      <c r="M5" s="272"/>
      <c r="N5" s="322" t="s">
        <v>242</v>
      </c>
      <c r="O5" s="322"/>
      <c r="P5" s="34"/>
      <c r="Q5" s="34"/>
      <c r="R5" s="34"/>
      <c r="S5" s="34"/>
      <c r="T5" s="34"/>
      <c r="U5" s="34"/>
      <c r="V5" s="34"/>
      <c r="W5" s="34"/>
      <c r="X5" s="34"/>
      <c r="Y5" s="35"/>
      <c r="Z5" s="34"/>
      <c r="AA5" s="36" t="s">
        <v>100</v>
      </c>
      <c r="AB5" s="285"/>
      <c r="AC5" s="285"/>
      <c r="AD5" s="285"/>
      <c r="AE5" s="285"/>
      <c r="AF5" s="29"/>
      <c r="AG5" s="29"/>
      <c r="AH5" s="29"/>
      <c r="AI5" s="29"/>
      <c r="AJ5" s="29"/>
      <c r="AK5" s="29"/>
      <c r="AL5" s="29"/>
      <c r="AM5" s="29"/>
      <c r="AN5" s="29"/>
    </row>
    <row r="6" spans="1:40" s="2" customFormat="1" ht="21" customHeight="1" x14ac:dyDescent="0.15">
      <c r="A6" s="82"/>
      <c r="B6" s="82"/>
      <c r="C6" s="82"/>
      <c r="D6" s="82"/>
      <c r="E6" s="82"/>
      <c r="F6" s="82"/>
      <c r="G6" s="82"/>
      <c r="H6" s="82"/>
      <c r="I6" s="82"/>
      <c r="J6" s="82"/>
      <c r="K6" s="82"/>
      <c r="L6" s="82"/>
      <c r="M6" s="82"/>
      <c r="N6" s="18"/>
      <c r="O6" s="18"/>
      <c r="P6" s="18"/>
      <c r="Q6" s="18"/>
      <c r="R6" s="18"/>
      <c r="S6" s="18"/>
      <c r="T6" s="18"/>
      <c r="U6" s="18"/>
      <c r="V6" s="18"/>
      <c r="W6" s="18"/>
      <c r="X6" s="18"/>
      <c r="Y6" s="18"/>
      <c r="Z6" s="18"/>
      <c r="AA6" s="18"/>
      <c r="AB6" s="18"/>
      <c r="AC6" s="18"/>
      <c r="AD6" s="18"/>
      <c r="AE6" s="18"/>
      <c r="AF6" s="29"/>
      <c r="AG6" s="29"/>
      <c r="AH6" s="29"/>
      <c r="AI6" s="29"/>
      <c r="AJ6" s="29"/>
      <c r="AK6" s="29"/>
      <c r="AL6" s="29"/>
      <c r="AM6" s="29"/>
      <c r="AN6" s="29"/>
    </row>
    <row r="7" spans="1:40" s="2" customFormat="1" ht="21" customHeight="1" x14ac:dyDescent="0.15">
      <c r="A7" s="18"/>
      <c r="B7" s="18"/>
      <c r="C7" s="18"/>
      <c r="D7" s="18"/>
      <c r="E7" s="18"/>
      <c r="F7" s="18"/>
      <c r="G7" s="18"/>
      <c r="H7" s="18"/>
      <c r="I7" s="18"/>
      <c r="J7" s="18"/>
      <c r="K7" s="18"/>
      <c r="L7" s="18"/>
      <c r="M7" s="18"/>
      <c r="N7" s="18"/>
      <c r="O7" s="18"/>
      <c r="P7" s="18"/>
      <c r="Q7" s="18"/>
      <c r="R7" s="18"/>
      <c r="S7" s="34"/>
      <c r="T7" s="36" t="s">
        <v>101</v>
      </c>
      <c r="U7" s="273"/>
      <c r="V7" s="273"/>
      <c r="W7" s="273"/>
      <c r="X7" s="273"/>
      <c r="Y7" s="273"/>
      <c r="Z7" s="273"/>
      <c r="AA7" s="273"/>
      <c r="AB7" s="273"/>
      <c r="AC7" s="273"/>
      <c r="AD7" s="273"/>
      <c r="AE7" s="273"/>
      <c r="AF7" s="29"/>
      <c r="AG7" s="29"/>
      <c r="AH7" s="29"/>
      <c r="AI7" s="29"/>
      <c r="AJ7" s="29"/>
      <c r="AK7" s="29"/>
      <c r="AL7" s="29"/>
      <c r="AM7" s="29"/>
      <c r="AN7" s="29"/>
    </row>
    <row r="8" spans="1:40" s="2" customFormat="1" ht="21" customHeight="1" x14ac:dyDescent="0.15">
      <c r="A8" s="18"/>
      <c r="B8" s="18"/>
      <c r="C8" s="18"/>
      <c r="D8" s="18"/>
      <c r="E8" s="18"/>
      <c r="F8" s="18"/>
      <c r="G8" s="18"/>
      <c r="H8" s="18"/>
      <c r="I8" s="18"/>
      <c r="J8" s="18"/>
      <c r="K8" s="18"/>
      <c r="L8" s="18"/>
      <c r="M8" s="18"/>
      <c r="N8" s="18"/>
      <c r="O8" s="18"/>
      <c r="P8" s="18"/>
      <c r="Q8" s="18"/>
      <c r="R8" s="18"/>
      <c r="S8" s="34"/>
      <c r="T8" s="36" t="s">
        <v>102</v>
      </c>
      <c r="U8" s="276"/>
      <c r="V8" s="276"/>
      <c r="W8" s="276"/>
      <c r="X8" s="276"/>
      <c r="Y8" s="276"/>
      <c r="Z8" s="276"/>
      <c r="AA8" s="276"/>
      <c r="AB8" s="276"/>
      <c r="AC8" s="276"/>
      <c r="AD8" s="276"/>
      <c r="AE8" s="276"/>
      <c r="AF8" s="29"/>
      <c r="AG8" s="29"/>
      <c r="AH8" s="29"/>
      <c r="AI8" s="29"/>
      <c r="AJ8" s="29"/>
      <c r="AK8" s="29"/>
      <c r="AL8" s="29"/>
      <c r="AM8" s="29"/>
      <c r="AN8" s="29"/>
    </row>
    <row r="9" spans="1:40" s="2" customFormat="1" ht="21" customHeight="1" x14ac:dyDescent="0.15">
      <c r="A9" s="18"/>
      <c r="B9" s="18"/>
      <c r="C9" s="18"/>
      <c r="D9" s="18"/>
      <c r="E9" s="18"/>
      <c r="F9" s="18"/>
      <c r="G9" s="18"/>
      <c r="H9" s="18"/>
      <c r="I9" s="18"/>
      <c r="J9" s="18"/>
      <c r="K9" s="18"/>
      <c r="L9" s="18"/>
      <c r="M9" s="18"/>
      <c r="N9" s="18"/>
      <c r="O9" s="18"/>
      <c r="P9" s="18"/>
      <c r="Q9" s="18"/>
      <c r="R9" s="18"/>
      <c r="S9" s="34"/>
      <c r="T9" s="36" t="s">
        <v>103</v>
      </c>
      <c r="U9" s="274"/>
      <c r="V9" s="274"/>
      <c r="W9" s="274"/>
      <c r="X9" s="274"/>
      <c r="Y9" s="274"/>
      <c r="Z9" s="274"/>
      <c r="AA9" s="274"/>
      <c r="AB9" s="274"/>
      <c r="AC9" s="274"/>
      <c r="AD9" s="274"/>
      <c r="AE9" s="274"/>
      <c r="AF9" s="29"/>
      <c r="AG9" s="29"/>
      <c r="AH9" s="29"/>
      <c r="AI9" s="29"/>
      <c r="AJ9" s="29"/>
      <c r="AK9" s="29"/>
      <c r="AL9" s="29"/>
      <c r="AM9" s="29"/>
      <c r="AN9" s="29"/>
    </row>
    <row r="10" spans="1:40" s="2" customFormat="1" ht="21" customHeight="1" x14ac:dyDescent="0.15">
      <c r="A10" s="18"/>
      <c r="B10" s="18"/>
      <c r="C10" s="18"/>
      <c r="D10" s="18"/>
      <c r="E10" s="18"/>
      <c r="F10" s="18"/>
      <c r="G10" s="18"/>
      <c r="H10" s="18"/>
      <c r="I10" s="18"/>
      <c r="J10" s="18"/>
      <c r="K10" s="18"/>
      <c r="L10" s="18"/>
      <c r="M10" s="18"/>
      <c r="N10" s="18"/>
      <c r="O10" s="18"/>
      <c r="P10" s="18"/>
      <c r="Q10" s="18"/>
      <c r="R10" s="18"/>
      <c r="S10" s="34"/>
      <c r="T10" s="34"/>
      <c r="U10" s="274"/>
      <c r="V10" s="274"/>
      <c r="W10" s="274"/>
      <c r="X10" s="274"/>
      <c r="Y10" s="274"/>
      <c r="Z10" s="274"/>
      <c r="AA10" s="274"/>
      <c r="AB10" s="274"/>
      <c r="AC10" s="274"/>
      <c r="AD10" s="274"/>
      <c r="AE10" s="274"/>
      <c r="AF10" s="29"/>
      <c r="AG10" s="29"/>
      <c r="AH10" s="29"/>
      <c r="AI10" s="29"/>
      <c r="AJ10" s="29"/>
      <c r="AK10" s="29"/>
      <c r="AL10" s="29"/>
      <c r="AM10" s="29"/>
      <c r="AN10" s="29"/>
    </row>
    <row r="11" spans="1:40" s="2" customFormat="1" ht="21" customHeight="1" x14ac:dyDescent="0.15">
      <c r="A11" s="18"/>
      <c r="B11" s="18"/>
      <c r="C11" s="18"/>
      <c r="D11" s="18"/>
      <c r="E11" s="18"/>
      <c r="F11" s="18"/>
      <c r="G11" s="18"/>
      <c r="H11" s="18"/>
      <c r="I11" s="18"/>
      <c r="J11" s="18"/>
      <c r="K11" s="18"/>
      <c r="L11" s="18"/>
      <c r="M11" s="18"/>
      <c r="N11" s="18"/>
      <c r="O11" s="18"/>
      <c r="P11" s="18"/>
      <c r="Q11" s="18"/>
      <c r="R11" s="18"/>
      <c r="S11" s="34"/>
      <c r="T11" s="36"/>
      <c r="U11" s="83"/>
      <c r="V11" s="83"/>
      <c r="W11" s="83"/>
      <c r="X11" s="84"/>
      <c r="Y11" s="84"/>
      <c r="Z11" s="84"/>
      <c r="AA11" s="84"/>
      <c r="AB11" s="84"/>
      <c r="AC11" s="84"/>
      <c r="AD11" s="84"/>
      <c r="AE11" s="84"/>
      <c r="AF11" s="29"/>
      <c r="AG11" s="29"/>
      <c r="AH11" s="29"/>
      <c r="AI11" s="29"/>
      <c r="AJ11" s="29"/>
      <c r="AK11" s="29"/>
      <c r="AL11" s="29"/>
      <c r="AM11" s="29"/>
      <c r="AN11" s="29"/>
    </row>
    <row r="12" spans="1:40" s="2" customFormat="1" ht="21" customHeight="1" x14ac:dyDescent="0.15">
      <c r="A12" s="18"/>
      <c r="B12" s="18"/>
      <c r="C12" s="18"/>
      <c r="D12" s="18"/>
      <c r="E12" s="18"/>
      <c r="F12" s="18"/>
      <c r="G12" s="18"/>
      <c r="H12" s="18"/>
      <c r="I12" s="18"/>
      <c r="J12" s="18"/>
      <c r="K12" s="18"/>
      <c r="L12" s="18"/>
      <c r="M12" s="18"/>
      <c r="N12" s="18"/>
      <c r="O12" s="18"/>
      <c r="P12" s="18"/>
      <c r="Q12" s="18"/>
      <c r="R12" s="18"/>
      <c r="S12" s="287" t="s">
        <v>104</v>
      </c>
      <c r="T12" s="287"/>
      <c r="U12" s="287"/>
      <c r="V12" s="286"/>
      <c r="W12" s="286"/>
      <c r="X12" s="286"/>
      <c r="Y12" s="286"/>
      <c r="Z12" s="286"/>
      <c r="AA12" s="286"/>
      <c r="AB12" s="286"/>
      <c r="AC12" s="286"/>
      <c r="AD12" s="286"/>
      <c r="AE12" s="286"/>
      <c r="AF12" s="29"/>
      <c r="AG12" s="29"/>
      <c r="AH12" s="29"/>
      <c r="AI12" s="29"/>
      <c r="AJ12" s="29"/>
      <c r="AK12" s="29"/>
      <c r="AL12" s="29"/>
      <c r="AM12" s="29"/>
      <c r="AN12" s="29"/>
    </row>
    <row r="13" spans="1:40" s="2" customFormat="1" ht="21" customHeight="1" x14ac:dyDescent="0.15">
      <c r="A13" s="18"/>
      <c r="B13" s="18"/>
      <c r="C13" s="18"/>
      <c r="D13" s="18"/>
      <c r="E13" s="18"/>
      <c r="F13" s="18"/>
      <c r="G13" s="18"/>
      <c r="H13" s="18"/>
      <c r="I13" s="18"/>
      <c r="J13" s="18"/>
      <c r="K13" s="18"/>
      <c r="L13" s="18"/>
      <c r="M13" s="18"/>
      <c r="N13" s="18"/>
      <c r="O13" s="18"/>
      <c r="P13" s="18"/>
      <c r="Q13" s="18"/>
      <c r="R13" s="18"/>
      <c r="S13" s="287" t="s">
        <v>105</v>
      </c>
      <c r="T13" s="287"/>
      <c r="U13" s="287"/>
      <c r="V13" s="274"/>
      <c r="W13" s="274"/>
      <c r="X13" s="274"/>
      <c r="Y13" s="274"/>
      <c r="Z13" s="274"/>
      <c r="AA13" s="274"/>
      <c r="AB13" s="274"/>
      <c r="AC13" s="274"/>
      <c r="AD13" s="274"/>
      <c r="AE13" s="274"/>
      <c r="AF13" s="29"/>
      <c r="AG13" s="29"/>
      <c r="AH13" s="29"/>
      <c r="AI13" s="29"/>
      <c r="AJ13" s="29"/>
      <c r="AK13" s="29"/>
      <c r="AL13" s="29"/>
      <c r="AM13" s="29"/>
      <c r="AN13" s="29"/>
    </row>
    <row r="14" spans="1:40" s="2" customFormat="1" ht="21" customHeight="1" x14ac:dyDescent="0.15">
      <c r="A14" s="18"/>
      <c r="B14" s="18"/>
      <c r="C14" s="18"/>
      <c r="D14" s="18"/>
      <c r="E14" s="18"/>
      <c r="F14" s="18"/>
      <c r="G14" s="18"/>
      <c r="H14" s="18"/>
      <c r="I14" s="18"/>
      <c r="J14" s="18"/>
      <c r="K14" s="18"/>
      <c r="L14" s="18"/>
      <c r="M14" s="18"/>
      <c r="N14" s="18"/>
      <c r="O14" s="18"/>
      <c r="P14" s="18"/>
      <c r="Q14" s="18"/>
      <c r="R14" s="18"/>
      <c r="S14" s="287" t="s">
        <v>106</v>
      </c>
      <c r="T14" s="287"/>
      <c r="U14" s="287"/>
      <c r="V14" s="313"/>
      <c r="W14" s="313"/>
      <c r="X14" s="313"/>
      <c r="Y14" s="313"/>
      <c r="Z14" s="287" t="s">
        <v>107</v>
      </c>
      <c r="AA14" s="287"/>
      <c r="AB14" s="313"/>
      <c r="AC14" s="313"/>
      <c r="AD14" s="313"/>
      <c r="AE14" s="313"/>
      <c r="AF14" s="29"/>
      <c r="AG14" s="29"/>
      <c r="AH14" s="29"/>
      <c r="AI14" s="29"/>
      <c r="AJ14" s="29"/>
      <c r="AK14" s="29"/>
      <c r="AL14" s="29"/>
      <c r="AM14" s="29"/>
      <c r="AN14" s="29"/>
    </row>
    <row r="15" spans="1:40" s="2" customFormat="1" ht="21" customHeight="1" x14ac:dyDescent="0.15">
      <c r="A15" s="18"/>
      <c r="B15" s="18"/>
      <c r="C15" s="18"/>
      <c r="D15" s="18"/>
      <c r="E15" s="18"/>
      <c r="F15" s="18"/>
      <c r="G15" s="18"/>
      <c r="H15" s="18"/>
      <c r="I15" s="18"/>
      <c r="J15" s="18"/>
      <c r="K15" s="18"/>
      <c r="L15" s="18"/>
      <c r="M15" s="18"/>
      <c r="N15" s="18"/>
      <c r="O15" s="18"/>
      <c r="P15" s="18"/>
      <c r="Q15" s="18"/>
      <c r="R15" s="18"/>
      <c r="S15" s="287" t="s">
        <v>108</v>
      </c>
      <c r="T15" s="287"/>
      <c r="U15" s="287"/>
      <c r="V15" s="314"/>
      <c r="W15" s="286"/>
      <c r="X15" s="286"/>
      <c r="Y15" s="286"/>
      <c r="Z15" s="286"/>
      <c r="AA15" s="286"/>
      <c r="AB15" s="286"/>
      <c r="AC15" s="286"/>
      <c r="AD15" s="286"/>
      <c r="AE15" s="286"/>
      <c r="AF15" s="29"/>
      <c r="AG15" s="29"/>
      <c r="AH15" s="29"/>
      <c r="AI15" s="29"/>
      <c r="AJ15" s="29"/>
      <c r="AK15" s="29"/>
      <c r="AL15" s="29"/>
      <c r="AM15" s="29"/>
      <c r="AN15" s="29"/>
    </row>
    <row r="16" spans="1:40" s="2" customFormat="1" ht="21" customHeight="1" x14ac:dyDescent="0.15">
      <c r="A16" s="308"/>
      <c r="B16" s="308"/>
      <c r="C16" s="32"/>
      <c r="D16" s="32"/>
      <c r="E16" s="32"/>
      <c r="F16" s="32"/>
      <c r="G16" s="32"/>
      <c r="H16" s="32"/>
      <c r="I16" s="1"/>
      <c r="J16" s="1"/>
      <c r="K16" s="1"/>
      <c r="L16" s="1"/>
      <c r="M16" s="1"/>
      <c r="N16" s="1"/>
      <c r="O16" s="18"/>
      <c r="P16" s="18"/>
      <c r="Q16" s="18"/>
      <c r="R16" s="18"/>
      <c r="S16" s="38"/>
      <c r="T16" s="34"/>
      <c r="U16" s="38"/>
      <c r="V16" s="38"/>
      <c r="W16" s="38"/>
      <c r="X16" s="34"/>
      <c r="Y16" s="34"/>
      <c r="Z16" s="34"/>
      <c r="AA16" s="34"/>
      <c r="AB16" s="34"/>
      <c r="AC16" s="34"/>
      <c r="AD16" s="34"/>
      <c r="AE16" s="34"/>
      <c r="AF16" s="29"/>
      <c r="AG16" s="29"/>
      <c r="AH16" s="29"/>
      <c r="AI16" s="29"/>
      <c r="AJ16" s="29"/>
      <c r="AK16" s="29"/>
      <c r="AL16" s="29"/>
      <c r="AM16" s="29"/>
      <c r="AN16" s="29"/>
    </row>
    <row r="17" spans="1:40" s="2" customFormat="1" ht="21" customHeight="1" x14ac:dyDescent="0.15">
      <c r="A17" s="18"/>
      <c r="B17" s="18"/>
      <c r="C17" s="18"/>
      <c r="D17" s="18"/>
      <c r="E17" s="18"/>
      <c r="F17" s="18"/>
      <c r="G17" s="18"/>
      <c r="H17" s="18"/>
      <c r="I17" s="18"/>
      <c r="J17" s="18"/>
      <c r="K17" s="18"/>
      <c r="L17" s="18"/>
      <c r="M17" s="18"/>
      <c r="N17" s="18"/>
      <c r="O17" s="18"/>
      <c r="P17" s="18"/>
      <c r="Q17" s="18"/>
      <c r="R17" s="18"/>
      <c r="S17" s="34"/>
      <c r="T17" s="34"/>
      <c r="U17" s="36" t="s">
        <v>109</v>
      </c>
      <c r="V17" s="318"/>
      <c r="W17" s="318"/>
      <c r="X17" s="318"/>
      <c r="Y17" s="318"/>
      <c r="Z17" s="318"/>
      <c r="AA17" s="318"/>
      <c r="AB17" s="318"/>
      <c r="AC17" s="318"/>
      <c r="AD17" s="318"/>
      <c r="AE17" s="318"/>
      <c r="AF17" s="29"/>
      <c r="AG17" s="29"/>
      <c r="AH17" s="29"/>
      <c r="AI17" s="29"/>
      <c r="AJ17" s="29"/>
      <c r="AK17" s="29"/>
      <c r="AL17" s="29"/>
      <c r="AM17" s="29"/>
      <c r="AN17" s="29"/>
    </row>
    <row r="18" spans="1:40" s="2" customFormat="1" ht="21" customHeight="1" x14ac:dyDescent="0.15">
      <c r="A18" s="308"/>
      <c r="B18" s="308"/>
      <c r="C18" s="32"/>
      <c r="D18" s="32"/>
      <c r="E18" s="32"/>
      <c r="F18" s="32"/>
      <c r="G18" s="32"/>
      <c r="H18" s="32"/>
      <c r="I18" s="1"/>
      <c r="J18" s="1"/>
      <c r="K18" s="1"/>
      <c r="L18" s="1"/>
      <c r="M18" s="1"/>
      <c r="N18" s="1"/>
      <c r="O18" s="18"/>
      <c r="P18" s="18"/>
      <c r="Q18" s="18"/>
      <c r="R18" s="18"/>
      <c r="S18" s="34"/>
      <c r="T18" s="34"/>
      <c r="U18" s="36" t="s">
        <v>110</v>
      </c>
      <c r="V18" s="319"/>
      <c r="W18" s="319"/>
      <c r="X18" s="319"/>
      <c r="Y18" s="319"/>
      <c r="Z18" s="319"/>
      <c r="AA18" s="319"/>
      <c r="AB18" s="319"/>
      <c r="AC18" s="319"/>
      <c r="AD18" s="319"/>
      <c r="AE18" s="319"/>
      <c r="AF18" s="29">
        <v>0</v>
      </c>
      <c r="AG18" s="29"/>
      <c r="AH18" s="29"/>
      <c r="AI18" s="29"/>
      <c r="AJ18" s="29"/>
      <c r="AK18" s="29"/>
      <c r="AL18" s="29"/>
      <c r="AM18" s="29"/>
      <c r="AN18" s="29"/>
    </row>
    <row r="19" spans="1:40" s="2" customFormat="1" ht="21" customHeight="1" x14ac:dyDescent="0.15">
      <c r="A19" s="32"/>
      <c r="B19" s="32"/>
      <c r="C19" s="32"/>
      <c r="D19" s="32"/>
      <c r="E19" s="32"/>
      <c r="F19" s="32"/>
      <c r="G19" s="32"/>
      <c r="H19" s="32"/>
      <c r="I19" s="1"/>
      <c r="J19" s="1"/>
      <c r="K19" s="1"/>
      <c r="L19" s="1"/>
      <c r="M19" s="1"/>
      <c r="N19" s="1"/>
      <c r="O19" s="18"/>
      <c r="P19" s="18"/>
      <c r="Q19" s="18"/>
      <c r="R19" s="18"/>
      <c r="S19" s="38"/>
      <c r="T19" s="34"/>
      <c r="U19" s="38"/>
      <c r="V19" s="39"/>
      <c r="W19" s="39"/>
      <c r="X19" s="39"/>
      <c r="Y19" s="39"/>
      <c r="Z19" s="39"/>
      <c r="AA19" s="39"/>
      <c r="AB19" s="39"/>
      <c r="AC19" s="39"/>
      <c r="AD19" s="39"/>
      <c r="AE19" s="62" t="str">
        <f>IF(AND(WebTimeCardの利用="はい",estaffing利用有無=2),"WTCにもとづき派遣先による派遣料金の自動計算を行う場合、e-staffingを「利用する」を選択ください。","")</f>
        <v/>
      </c>
      <c r="AF19" s="29"/>
      <c r="AG19" s="29"/>
      <c r="AH19" s="29"/>
      <c r="AI19" s="29"/>
      <c r="AJ19" s="29"/>
      <c r="AK19" s="29"/>
      <c r="AL19" s="29"/>
      <c r="AM19" s="29"/>
      <c r="AN19" s="29"/>
    </row>
    <row r="20" spans="1:40" s="2" customFormat="1" ht="21" customHeight="1" x14ac:dyDescent="0.15">
      <c r="A20" s="55"/>
      <c r="B20" s="55"/>
      <c r="C20" s="55"/>
      <c r="D20" s="55"/>
      <c r="E20" s="55"/>
      <c r="F20" s="55"/>
      <c r="G20" s="55"/>
      <c r="H20" s="55"/>
      <c r="I20" s="1"/>
      <c r="J20" s="1"/>
      <c r="K20" s="1"/>
      <c r="L20" s="1"/>
      <c r="M20" s="1"/>
      <c r="N20" s="1"/>
      <c r="O20" s="18"/>
      <c r="P20" s="18"/>
      <c r="Q20" s="18"/>
      <c r="R20" s="18"/>
      <c r="S20" s="52"/>
      <c r="T20" s="56"/>
      <c r="U20" s="53" t="s">
        <v>111</v>
      </c>
      <c r="V20" s="59" t="s">
        <v>243</v>
      </c>
      <c r="W20" s="57" t="s">
        <v>208</v>
      </c>
      <c r="X20" s="59"/>
      <c r="Y20" s="57" t="s">
        <v>208</v>
      </c>
      <c r="Z20" s="244"/>
      <c r="AA20" s="244"/>
      <c r="AB20" s="244"/>
      <c r="AC20" s="244"/>
      <c r="AD20" s="244"/>
      <c r="AE20" s="244"/>
      <c r="AF20" s="29"/>
      <c r="AG20" s="29"/>
      <c r="AH20" s="29"/>
      <c r="AI20" s="29"/>
      <c r="AJ20" s="29"/>
      <c r="AK20" s="29"/>
      <c r="AL20" s="29"/>
      <c r="AM20" s="29"/>
      <c r="AN20" s="29"/>
    </row>
    <row r="21" spans="1:40" s="2" customFormat="1" ht="21.95" hidden="1" customHeight="1" x14ac:dyDescent="0.15">
      <c r="A21" s="18"/>
      <c r="B21" s="18"/>
      <c r="C21" s="18"/>
      <c r="D21" s="18"/>
      <c r="E21" s="18"/>
      <c r="F21" s="18"/>
      <c r="G21" s="18"/>
      <c r="H21" s="18"/>
      <c r="I21" s="18"/>
      <c r="J21" s="18"/>
      <c r="K21" s="18"/>
      <c r="L21" s="18"/>
      <c r="M21" s="18"/>
      <c r="N21" s="18"/>
      <c r="O21" s="18"/>
      <c r="P21" s="18"/>
      <c r="Q21" s="18"/>
      <c r="R21" s="18"/>
      <c r="S21" s="34"/>
      <c r="T21" s="34"/>
      <c r="U21" s="36"/>
      <c r="V21" s="286" t="str">
        <f>V20&amp;"-"&amp;X20&amp;"-"&amp;Z20</f>
        <v>派--</v>
      </c>
      <c r="W21" s="286"/>
      <c r="X21" s="286"/>
      <c r="Y21" s="286"/>
      <c r="Z21" s="286"/>
      <c r="AA21" s="286"/>
      <c r="AB21" s="286"/>
      <c r="AC21" s="286"/>
      <c r="AD21" s="286"/>
      <c r="AE21" s="286"/>
      <c r="AF21" s="29"/>
      <c r="AG21" s="29"/>
      <c r="AH21" s="29"/>
      <c r="AI21" s="29"/>
      <c r="AJ21" s="29"/>
      <c r="AK21" s="29"/>
      <c r="AL21" s="29"/>
      <c r="AM21" s="29"/>
      <c r="AN21" s="29"/>
    </row>
    <row r="22" spans="1:40" s="2" customFormat="1" ht="21" customHeight="1" x14ac:dyDescent="0.15">
      <c r="A22" s="18"/>
      <c r="B22" s="18"/>
      <c r="C22" s="18"/>
      <c r="D22" s="18"/>
      <c r="E22" s="18"/>
      <c r="F22" s="18"/>
      <c r="G22" s="18"/>
      <c r="H22" s="18"/>
      <c r="I22" s="18"/>
      <c r="J22" s="18"/>
      <c r="K22" s="18"/>
      <c r="L22" s="18"/>
      <c r="M22" s="18"/>
      <c r="N22" s="18"/>
      <c r="O22" s="18"/>
      <c r="P22" s="18"/>
      <c r="Q22" s="18"/>
      <c r="R22" s="18"/>
      <c r="S22" s="34"/>
      <c r="T22" s="34"/>
      <c r="U22" s="36" t="s">
        <v>112</v>
      </c>
      <c r="V22" s="320"/>
      <c r="W22" s="320"/>
      <c r="X22" s="320"/>
      <c r="Y22" s="320"/>
      <c r="Z22" s="320"/>
      <c r="AA22" s="320"/>
      <c r="AB22" s="320"/>
      <c r="AC22" s="320"/>
      <c r="AD22" s="320"/>
      <c r="AE22" s="320"/>
      <c r="AF22" s="29"/>
      <c r="AG22" s="29"/>
      <c r="AH22" s="29"/>
      <c r="AI22" s="29"/>
      <c r="AJ22" s="29"/>
      <c r="AK22" s="29"/>
      <c r="AL22" s="29"/>
      <c r="AM22" s="29"/>
      <c r="AN22" s="29"/>
    </row>
    <row r="23" spans="1:40" s="2" customFormat="1" ht="21" customHeight="1" x14ac:dyDescent="0.15">
      <c r="A23" s="18"/>
      <c r="B23" s="18"/>
      <c r="C23" s="18"/>
      <c r="D23" s="18"/>
      <c r="E23" s="18"/>
      <c r="F23" s="18"/>
      <c r="G23" s="18"/>
      <c r="H23" s="18"/>
      <c r="I23" s="18"/>
      <c r="J23" s="18"/>
      <c r="K23" s="18"/>
      <c r="L23" s="18"/>
      <c r="M23" s="18"/>
      <c r="N23" s="18"/>
      <c r="O23" s="18"/>
      <c r="P23" s="18"/>
      <c r="Q23" s="18"/>
      <c r="R23" s="20"/>
      <c r="S23" s="60"/>
      <c r="T23" s="40"/>
      <c r="U23" s="36"/>
      <c r="V23" s="40"/>
      <c r="W23" s="37"/>
      <c r="X23" s="34"/>
      <c r="Y23" s="61"/>
      <c r="Z23" s="34"/>
      <c r="AA23" s="34"/>
      <c r="AB23" s="34"/>
      <c r="AC23" s="34"/>
      <c r="AD23" s="34"/>
      <c r="AE23" s="62" t="s">
        <v>113</v>
      </c>
      <c r="AF23" s="29"/>
      <c r="AG23" s="29"/>
      <c r="AH23" s="29"/>
      <c r="AI23" s="29"/>
      <c r="AJ23" s="29"/>
      <c r="AK23" s="29"/>
      <c r="AL23" s="29"/>
      <c r="AM23" s="29"/>
      <c r="AN23" s="29"/>
    </row>
    <row r="24" spans="1:40" s="2" customFormat="1" ht="21" customHeight="1" x14ac:dyDescent="0.15">
      <c r="A24" s="223" t="s">
        <v>114</v>
      </c>
      <c r="B24" s="223"/>
      <c r="C24" s="223"/>
      <c r="D24" s="223"/>
      <c r="E24" s="223"/>
      <c r="F24" s="223"/>
      <c r="G24" s="223"/>
      <c r="H24" s="223"/>
      <c r="I24" s="223"/>
      <c r="J24" s="223"/>
      <c r="K24" s="223"/>
      <c r="L24" s="223"/>
      <c r="M24" s="35"/>
      <c r="N24" s="35"/>
      <c r="O24" s="34"/>
      <c r="P24" s="34"/>
      <c r="Q24" s="34"/>
      <c r="R24" s="34"/>
      <c r="S24" s="34"/>
      <c r="T24" s="34"/>
      <c r="U24" s="34"/>
      <c r="V24" s="34"/>
      <c r="W24" s="34"/>
      <c r="X24" s="34"/>
      <c r="Y24" s="34"/>
      <c r="Z24" s="34"/>
      <c r="AA24" s="34"/>
      <c r="AB24" s="34"/>
      <c r="AC24" s="34"/>
      <c r="AD24" s="34"/>
      <c r="AE24" s="34"/>
      <c r="AF24" s="29"/>
      <c r="AG24" s="29"/>
      <c r="AH24" s="29"/>
      <c r="AI24" s="29"/>
      <c r="AJ24" s="29"/>
      <c r="AK24" s="29"/>
      <c r="AL24" s="29"/>
      <c r="AM24" s="29"/>
      <c r="AN24" s="29"/>
    </row>
    <row r="25" spans="1:40" s="2" customFormat="1" ht="21" customHeight="1" x14ac:dyDescent="0.15">
      <c r="A25" s="275" t="s">
        <v>115</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9"/>
      <c r="AG25" s="29"/>
      <c r="AH25" s="29"/>
      <c r="AI25" s="29"/>
      <c r="AJ25" s="29"/>
      <c r="AK25" s="29"/>
      <c r="AL25" s="29"/>
      <c r="AM25" s="29"/>
      <c r="AN25" s="29"/>
    </row>
    <row r="26" spans="1:40" s="2" customFormat="1" ht="21" customHeight="1" thickBot="1"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29"/>
      <c r="AG26" s="29"/>
      <c r="AH26" s="29"/>
      <c r="AI26" s="29"/>
      <c r="AJ26" s="29"/>
      <c r="AK26" s="29"/>
      <c r="AL26" s="29"/>
      <c r="AM26" s="29"/>
      <c r="AN26" s="29"/>
    </row>
    <row r="27" spans="1:40" s="2" customFormat="1" ht="21" customHeight="1" thickBot="1" x14ac:dyDescent="0.2">
      <c r="A27" s="78" t="s">
        <v>249</v>
      </c>
      <c r="B27" s="241" t="s">
        <v>116</v>
      </c>
      <c r="C27" s="242"/>
      <c r="D27" s="242"/>
      <c r="E27" s="242"/>
      <c r="F27" s="242"/>
      <c r="G27" s="242"/>
      <c r="H27" s="243"/>
      <c r="I27" s="283" t="s">
        <v>117</v>
      </c>
      <c r="J27" s="242"/>
      <c r="K27" s="242"/>
      <c r="L27" s="242"/>
      <c r="M27" s="242"/>
      <c r="N27" s="242"/>
      <c r="O27" s="242"/>
      <c r="P27" s="242"/>
      <c r="Q27" s="242"/>
      <c r="R27" s="242"/>
      <c r="S27" s="242"/>
      <c r="T27" s="242"/>
      <c r="U27" s="242"/>
      <c r="V27" s="242"/>
      <c r="W27" s="242"/>
      <c r="X27" s="242"/>
      <c r="Y27" s="242"/>
      <c r="Z27" s="242"/>
      <c r="AA27" s="242"/>
      <c r="AB27" s="242"/>
      <c r="AC27" s="242"/>
      <c r="AD27" s="242"/>
      <c r="AE27" s="284"/>
      <c r="AF27" s="29"/>
      <c r="AG27" s="29"/>
      <c r="AH27" s="29"/>
      <c r="AI27" s="29"/>
      <c r="AJ27" s="29"/>
      <c r="AK27" s="29"/>
      <c r="AL27" s="29"/>
      <c r="AM27" s="29"/>
      <c r="AN27" s="29"/>
    </row>
    <row r="28" spans="1:40" s="2" customFormat="1" ht="21" customHeight="1" thickTop="1" x14ac:dyDescent="0.15">
      <c r="A28" s="17">
        <v>1</v>
      </c>
      <c r="B28" s="231" t="s">
        <v>211</v>
      </c>
      <c r="C28" s="232"/>
      <c r="D28" s="232"/>
      <c r="E28" s="232"/>
      <c r="F28" s="232"/>
      <c r="G28" s="232"/>
      <c r="H28" s="233"/>
      <c r="I28" s="317">
        <v>1</v>
      </c>
      <c r="J28" s="317"/>
      <c r="K28" s="317"/>
      <c r="L28" s="317"/>
      <c r="M28" s="41" t="s">
        <v>118</v>
      </c>
      <c r="N28" s="300" t="str">
        <f>IF(AND(WebTimeCardの利用="はい",派遣人員&gt;1),"WTCにもとづき派遣先による派遣料金の自動計算を行う場合、派遣人員は「1」名としてください。","")</f>
        <v/>
      </c>
      <c r="O28" s="301"/>
      <c r="P28" s="301"/>
      <c r="Q28" s="301"/>
      <c r="R28" s="301"/>
      <c r="S28" s="301"/>
      <c r="T28" s="301"/>
      <c r="U28" s="301"/>
      <c r="V28" s="301"/>
      <c r="W28" s="301"/>
      <c r="X28" s="301"/>
      <c r="Y28" s="301"/>
      <c r="Z28" s="301"/>
      <c r="AA28" s="301"/>
      <c r="AB28" s="301"/>
      <c r="AC28" s="301"/>
      <c r="AD28" s="301"/>
      <c r="AE28" s="302"/>
      <c r="AF28" s="29"/>
      <c r="AG28" s="29"/>
      <c r="AH28" s="29"/>
      <c r="AI28" s="29"/>
      <c r="AJ28" s="29"/>
      <c r="AK28" s="29"/>
      <c r="AL28" s="29"/>
      <c r="AM28" s="29"/>
      <c r="AN28" s="29"/>
    </row>
    <row r="29" spans="1:40" s="2" customFormat="1" ht="21" customHeight="1" x14ac:dyDescent="0.15">
      <c r="A29" s="75">
        <v>2</v>
      </c>
      <c r="B29" s="303" t="s">
        <v>212</v>
      </c>
      <c r="C29" s="304"/>
      <c r="D29" s="304"/>
      <c r="E29" s="304"/>
      <c r="F29" s="304"/>
      <c r="G29" s="304"/>
      <c r="H29" s="305"/>
      <c r="I29" s="245"/>
      <c r="J29" s="246"/>
      <c r="K29" s="246"/>
      <c r="L29" s="246"/>
      <c r="M29" s="247"/>
      <c r="N29" s="160" t="s">
        <v>119</v>
      </c>
      <c r="O29" s="161"/>
      <c r="P29" s="161"/>
      <c r="Q29" s="161"/>
      <c r="R29" s="161"/>
      <c r="S29" s="161"/>
      <c r="T29" s="161"/>
      <c r="U29" s="161"/>
      <c r="V29" s="161"/>
      <c r="W29" s="161"/>
      <c r="X29" s="161"/>
      <c r="Y29" s="161"/>
      <c r="Z29" s="161"/>
      <c r="AA29" s="161"/>
      <c r="AB29" s="161"/>
      <c r="AC29" s="161"/>
      <c r="AD29" s="161"/>
      <c r="AE29" s="259"/>
      <c r="AF29" s="29"/>
      <c r="AG29" s="29"/>
      <c r="AH29" s="29"/>
      <c r="AI29" s="29"/>
      <c r="AJ29" s="29"/>
      <c r="AK29" s="29"/>
      <c r="AL29" s="29"/>
      <c r="AM29" s="29"/>
      <c r="AN29" s="29"/>
    </row>
    <row r="30" spans="1:40" s="2" customFormat="1" ht="21" customHeight="1" x14ac:dyDescent="0.15">
      <c r="A30" s="85">
        <v>3</v>
      </c>
      <c r="B30" s="234" t="s">
        <v>213</v>
      </c>
      <c r="C30" s="235"/>
      <c r="D30" s="235"/>
      <c r="E30" s="235"/>
      <c r="F30" s="235"/>
      <c r="G30" s="235"/>
      <c r="H30" s="236"/>
      <c r="I30" s="100" t="s">
        <v>120</v>
      </c>
      <c r="J30" s="96"/>
      <c r="K30" s="96"/>
      <c r="L30" s="96"/>
      <c r="M30" s="96"/>
      <c r="N30" s="96"/>
      <c r="O30" s="96"/>
      <c r="P30" s="96"/>
      <c r="Q30" s="96"/>
      <c r="R30" s="96"/>
      <c r="S30" s="96"/>
      <c r="T30" s="96"/>
      <c r="U30" s="96"/>
      <c r="V30" s="96"/>
      <c r="W30" s="96"/>
      <c r="X30" s="96"/>
      <c r="Y30" s="96"/>
      <c r="Z30" s="96"/>
      <c r="AA30" s="96"/>
      <c r="AB30" s="96"/>
      <c r="AC30" s="96"/>
      <c r="AD30" s="96"/>
      <c r="AE30" s="97"/>
      <c r="AF30" s="29" t="b">
        <v>0</v>
      </c>
      <c r="AG30" s="29" t="b">
        <v>0</v>
      </c>
      <c r="AH30" s="29" t="b">
        <v>0</v>
      </c>
      <c r="AI30" s="29" t="b">
        <v>0</v>
      </c>
      <c r="AJ30" s="29"/>
      <c r="AK30" s="29"/>
      <c r="AL30" s="29"/>
      <c r="AM30" s="29"/>
      <c r="AN30" s="29"/>
    </row>
    <row r="31" spans="1:40" s="2" customFormat="1" ht="21" customHeight="1" x14ac:dyDescent="0.15">
      <c r="A31" s="85"/>
      <c r="B31" s="237"/>
      <c r="C31" s="238"/>
      <c r="D31" s="238"/>
      <c r="E31" s="238"/>
      <c r="F31" s="238"/>
      <c r="G31" s="238"/>
      <c r="H31" s="239"/>
      <c r="I31" s="100" t="s">
        <v>121</v>
      </c>
      <c r="J31" s="96"/>
      <c r="K31" s="96"/>
      <c r="L31" s="96"/>
      <c r="M31" s="96"/>
      <c r="N31" s="96"/>
      <c r="O31" s="96"/>
      <c r="P31" s="96"/>
      <c r="Q31" s="96"/>
      <c r="R31" s="96"/>
      <c r="S31" s="96"/>
      <c r="T31" s="96"/>
      <c r="U31" s="96"/>
      <c r="V31" s="96"/>
      <c r="W31" s="96"/>
      <c r="X31" s="96"/>
      <c r="Y31" s="96"/>
      <c r="Z31" s="96"/>
      <c r="AA31" s="96"/>
      <c r="AB31" s="96"/>
      <c r="AC31" s="96"/>
      <c r="AD31" s="96"/>
      <c r="AE31" s="97"/>
      <c r="AF31" s="29" t="b">
        <v>0</v>
      </c>
      <c r="AG31" s="29"/>
      <c r="AH31" s="29"/>
      <c r="AI31" s="29"/>
      <c r="AJ31" s="29"/>
      <c r="AK31" s="29"/>
      <c r="AL31" s="29"/>
      <c r="AM31" s="29"/>
      <c r="AN31" s="29"/>
    </row>
    <row r="32" spans="1:40" s="2" customFormat="1" ht="21" customHeight="1" x14ac:dyDescent="0.15">
      <c r="A32" s="261">
        <v>4</v>
      </c>
      <c r="B32" s="289" t="s">
        <v>214</v>
      </c>
      <c r="C32" s="290"/>
      <c r="D32" s="290"/>
      <c r="E32" s="290"/>
      <c r="F32" s="290"/>
      <c r="G32" s="290"/>
      <c r="H32" s="291"/>
      <c r="I32" s="103"/>
      <c r="J32" s="104"/>
      <c r="K32" s="104"/>
      <c r="L32" s="104"/>
      <c r="M32" s="141"/>
      <c r="N32" s="298" t="str">
        <f>IF(AND(estaffing利用有無=2,WebTimeCardの利用="はい"),"「いいえ」を選択してください。","")</f>
        <v/>
      </c>
      <c r="O32" s="298"/>
      <c r="P32" s="298"/>
      <c r="Q32" s="298"/>
      <c r="R32" s="298"/>
      <c r="S32" s="298"/>
      <c r="T32" s="298"/>
      <c r="U32" s="298"/>
      <c r="V32" s="298"/>
      <c r="W32" s="298"/>
      <c r="X32" s="298"/>
      <c r="Y32" s="298"/>
      <c r="Z32" s="298"/>
      <c r="AA32" s="298"/>
      <c r="AB32" s="298"/>
      <c r="AC32" s="298"/>
      <c r="AD32" s="298"/>
      <c r="AE32" s="299"/>
      <c r="AG32" s="29"/>
      <c r="AH32" s="29"/>
      <c r="AI32" s="29"/>
      <c r="AJ32" s="29"/>
      <c r="AK32" s="29"/>
      <c r="AL32" s="29"/>
      <c r="AM32" s="29"/>
      <c r="AN32" s="29"/>
    </row>
    <row r="33" spans="1:40" s="2" customFormat="1" ht="21" customHeight="1" x14ac:dyDescent="0.15">
      <c r="A33" s="288"/>
      <c r="B33" s="292"/>
      <c r="C33" s="293"/>
      <c r="D33" s="293"/>
      <c r="E33" s="293"/>
      <c r="F33" s="293"/>
      <c r="G33" s="293"/>
      <c r="H33" s="294"/>
      <c r="I33" s="295" t="s">
        <v>241</v>
      </c>
      <c r="J33" s="296"/>
      <c r="K33" s="296"/>
      <c r="L33" s="296"/>
      <c r="M33" s="296"/>
      <c r="N33" s="296"/>
      <c r="O33" s="296"/>
      <c r="P33" s="296"/>
      <c r="Q33" s="296"/>
      <c r="R33" s="296"/>
      <c r="S33" s="296"/>
      <c r="T33" s="296"/>
      <c r="U33" s="296"/>
      <c r="V33" s="296"/>
      <c r="W33" s="296"/>
      <c r="X33" s="296"/>
      <c r="Y33" s="296"/>
      <c r="Z33" s="296"/>
      <c r="AA33" s="296"/>
      <c r="AB33" s="296"/>
      <c r="AC33" s="296"/>
      <c r="AD33" s="296"/>
      <c r="AE33" s="297"/>
      <c r="AG33" s="29"/>
      <c r="AH33" s="29"/>
      <c r="AI33" s="29"/>
      <c r="AJ33" s="29"/>
      <c r="AK33" s="29"/>
      <c r="AL33" s="29"/>
      <c r="AM33" s="29"/>
      <c r="AN33" s="29"/>
    </row>
    <row r="34" spans="1:40" s="2" customFormat="1" ht="21" customHeight="1" x14ac:dyDescent="0.15">
      <c r="A34" s="85">
        <v>5</v>
      </c>
      <c r="B34" s="132" t="s">
        <v>215</v>
      </c>
      <c r="C34" s="133"/>
      <c r="D34" s="133"/>
      <c r="E34" s="133"/>
      <c r="F34" s="133"/>
      <c r="G34" s="133"/>
      <c r="H34" s="134"/>
      <c r="I34" s="248" t="s">
        <v>122</v>
      </c>
      <c r="J34" s="249"/>
      <c r="K34" s="249"/>
      <c r="L34" s="249"/>
      <c r="M34" s="250"/>
      <c r="N34" s="253"/>
      <c r="O34" s="254"/>
      <c r="P34" s="254"/>
      <c r="Q34" s="254"/>
      <c r="R34" s="254"/>
      <c r="S34" s="254"/>
      <c r="T34" s="254"/>
      <c r="U34" s="254"/>
      <c r="V34" s="254"/>
      <c r="W34" s="254"/>
      <c r="X34" s="254"/>
      <c r="Y34" s="254"/>
      <c r="Z34" s="254"/>
      <c r="AA34" s="254"/>
      <c r="AB34" s="254"/>
      <c r="AC34" s="254"/>
      <c r="AD34" s="254"/>
      <c r="AE34" s="255"/>
      <c r="AG34" s="29"/>
      <c r="AH34" s="29"/>
      <c r="AI34" s="29"/>
      <c r="AJ34" s="29"/>
      <c r="AK34" s="29"/>
      <c r="AL34" s="29"/>
      <c r="AM34" s="29"/>
      <c r="AN34" s="29"/>
    </row>
    <row r="35" spans="1:40" s="2" customFormat="1" ht="21" customHeight="1" x14ac:dyDescent="0.15">
      <c r="A35" s="85"/>
      <c r="B35" s="135"/>
      <c r="C35" s="136"/>
      <c r="D35" s="136"/>
      <c r="E35" s="136"/>
      <c r="F35" s="136"/>
      <c r="G35" s="136"/>
      <c r="H35" s="137"/>
      <c r="I35" s="87" t="s">
        <v>123</v>
      </c>
      <c r="J35" s="222"/>
      <c r="K35" s="222"/>
      <c r="L35" s="222"/>
      <c r="M35" s="88"/>
      <c r="N35" s="163"/>
      <c r="O35" s="164"/>
      <c r="P35" s="164"/>
      <c r="Q35" s="164"/>
      <c r="R35" s="164"/>
      <c r="S35" s="164"/>
      <c r="T35" s="164"/>
      <c r="U35" s="164"/>
      <c r="V35" s="164"/>
      <c r="W35" s="164"/>
      <c r="X35" s="164"/>
      <c r="Y35" s="164"/>
      <c r="Z35" s="164"/>
      <c r="AA35" s="164"/>
      <c r="AB35" s="164"/>
      <c r="AC35" s="164"/>
      <c r="AD35" s="164"/>
      <c r="AE35" s="165"/>
      <c r="AG35" s="29"/>
      <c r="AH35" s="29"/>
      <c r="AI35" s="29"/>
      <c r="AJ35" s="29"/>
      <c r="AK35" s="29"/>
      <c r="AL35" s="29"/>
      <c r="AM35" s="29"/>
      <c r="AN35" s="29"/>
    </row>
    <row r="36" spans="1:40" s="2" customFormat="1" ht="21" customHeight="1" x14ac:dyDescent="0.15">
      <c r="A36" s="85"/>
      <c r="B36" s="138"/>
      <c r="C36" s="139"/>
      <c r="D36" s="139"/>
      <c r="E36" s="139"/>
      <c r="F36" s="139"/>
      <c r="G36" s="139"/>
      <c r="H36" s="140"/>
      <c r="I36" s="87" t="s">
        <v>128</v>
      </c>
      <c r="J36" s="222"/>
      <c r="K36" s="222"/>
      <c r="L36" s="222"/>
      <c r="M36" s="88"/>
      <c r="N36" s="206"/>
      <c r="O36" s="207"/>
      <c r="P36" s="207"/>
      <c r="Q36" s="207"/>
      <c r="R36" s="207"/>
      <c r="S36" s="207"/>
      <c r="T36" s="363"/>
      <c r="U36" s="364"/>
      <c r="V36" s="364"/>
      <c r="W36" s="364"/>
      <c r="X36" s="364"/>
      <c r="Y36" s="364"/>
      <c r="Z36" s="364"/>
      <c r="AA36" s="364"/>
      <c r="AB36" s="364"/>
      <c r="AC36" s="364"/>
      <c r="AD36" s="364"/>
      <c r="AE36" s="365"/>
      <c r="AF36" s="29"/>
      <c r="AG36" s="29"/>
      <c r="AH36" s="29"/>
      <c r="AI36" s="29"/>
      <c r="AJ36" s="29"/>
      <c r="AK36" s="29"/>
      <c r="AL36" s="29"/>
      <c r="AM36" s="29"/>
      <c r="AN36" s="29"/>
    </row>
    <row r="37" spans="1:40" s="2" customFormat="1" ht="21" hidden="1" customHeight="1" x14ac:dyDescent="0.15">
      <c r="A37" s="85">
        <v>6</v>
      </c>
      <c r="B37" s="132" t="s">
        <v>216</v>
      </c>
      <c r="C37" s="133"/>
      <c r="D37" s="133"/>
      <c r="E37" s="133"/>
      <c r="F37" s="133"/>
      <c r="G37" s="133"/>
      <c r="H37" s="134"/>
      <c r="I37" s="277" t="s">
        <v>245</v>
      </c>
      <c r="J37" s="278"/>
      <c r="K37" s="278"/>
      <c r="L37" s="278"/>
      <c r="M37" s="279"/>
      <c r="N37" s="222" t="s">
        <v>124</v>
      </c>
      <c r="O37" s="222"/>
      <c r="P37" s="222"/>
      <c r="Q37" s="222"/>
      <c r="R37" s="222"/>
      <c r="S37" s="222"/>
      <c r="T37" s="222"/>
      <c r="U37" s="222"/>
      <c r="V37" s="222"/>
      <c r="W37" s="222"/>
      <c r="X37" s="222"/>
      <c r="Y37" s="222"/>
      <c r="Z37" s="222"/>
      <c r="AA37" s="222"/>
      <c r="AB37" s="222"/>
      <c r="AC37" s="222"/>
      <c r="AD37" s="222"/>
      <c r="AE37" s="326"/>
      <c r="AF37" s="29"/>
      <c r="AG37" s="29"/>
      <c r="AH37" s="29"/>
      <c r="AI37" s="29"/>
      <c r="AJ37" s="29"/>
      <c r="AK37" s="29"/>
      <c r="AL37" s="29"/>
      <c r="AM37" s="29"/>
      <c r="AN37" s="29"/>
    </row>
    <row r="38" spans="1:40" s="2" customFormat="1" ht="21" customHeight="1" x14ac:dyDescent="0.15">
      <c r="A38" s="85"/>
      <c r="B38" s="138"/>
      <c r="C38" s="139"/>
      <c r="D38" s="139"/>
      <c r="E38" s="139"/>
      <c r="F38" s="139"/>
      <c r="G38" s="139"/>
      <c r="H38" s="140"/>
      <c r="I38" s="280"/>
      <c r="J38" s="281"/>
      <c r="K38" s="281"/>
      <c r="L38" s="281"/>
      <c r="M38" s="282"/>
      <c r="N38" s="327"/>
      <c r="O38" s="328"/>
      <c r="P38" s="328"/>
      <c r="Q38" s="328"/>
      <c r="R38" s="328"/>
      <c r="S38" s="328"/>
      <c r="T38" s="328"/>
      <c r="U38" s="328"/>
      <c r="V38" s="328"/>
      <c r="W38" s="328"/>
      <c r="X38" s="328"/>
      <c r="Y38" s="328"/>
      <c r="Z38" s="328"/>
      <c r="AA38" s="328"/>
      <c r="AB38" s="328"/>
      <c r="AC38" s="328"/>
      <c r="AD38" s="328"/>
      <c r="AE38" s="329"/>
      <c r="AF38" s="29"/>
      <c r="AG38" s="29"/>
      <c r="AH38" s="29"/>
      <c r="AI38" s="29"/>
      <c r="AJ38" s="29"/>
      <c r="AK38" s="29"/>
      <c r="AL38" s="29"/>
      <c r="AM38" s="29"/>
      <c r="AN38" s="29"/>
    </row>
    <row r="39" spans="1:40" s="2" customFormat="1" ht="21" customHeight="1" x14ac:dyDescent="0.15">
      <c r="A39" s="75">
        <v>7</v>
      </c>
      <c r="B39" s="240" t="s">
        <v>217</v>
      </c>
      <c r="C39" s="96"/>
      <c r="D39" s="96"/>
      <c r="E39" s="96"/>
      <c r="F39" s="96"/>
      <c r="G39" s="96"/>
      <c r="H39" s="101"/>
      <c r="I39" s="200"/>
      <c r="J39" s="201"/>
      <c r="K39" s="201"/>
      <c r="L39" s="201"/>
      <c r="M39" s="202"/>
      <c r="N39" s="345"/>
      <c r="O39" s="346"/>
      <c r="P39" s="346"/>
      <c r="Q39" s="346"/>
      <c r="R39" s="346"/>
      <c r="S39" s="346"/>
      <c r="T39" s="346"/>
      <c r="U39" s="346"/>
      <c r="V39" s="346"/>
      <c r="W39" s="346"/>
      <c r="X39" s="346"/>
      <c r="Y39" s="346"/>
      <c r="Z39" s="346"/>
      <c r="AA39" s="346"/>
      <c r="AB39" s="346"/>
      <c r="AC39" s="346"/>
      <c r="AD39" s="346"/>
      <c r="AE39" s="347"/>
      <c r="AF39" s="29"/>
      <c r="AG39" s="29"/>
      <c r="AH39" s="29"/>
      <c r="AI39" s="29"/>
      <c r="AJ39" s="29"/>
      <c r="AK39" s="29"/>
      <c r="AL39" s="29"/>
      <c r="AM39" s="29"/>
      <c r="AN39" s="29"/>
    </row>
    <row r="40" spans="1:40" s="2" customFormat="1" ht="21" customHeight="1" x14ac:dyDescent="0.15">
      <c r="A40" s="85">
        <v>8</v>
      </c>
      <c r="B40" s="120" t="s">
        <v>218</v>
      </c>
      <c r="C40" s="121"/>
      <c r="D40" s="121"/>
      <c r="E40" s="121"/>
      <c r="F40" s="121"/>
      <c r="G40" s="121"/>
      <c r="H40" s="122"/>
      <c r="I40" s="224" t="s">
        <v>125</v>
      </c>
      <c r="J40" s="225"/>
      <c r="K40" s="315"/>
      <c r="L40" s="316"/>
      <c r="M40" s="42" t="s">
        <v>126</v>
      </c>
      <c r="N40" s="251"/>
      <c r="O40" s="252"/>
      <c r="P40" s="366"/>
      <c r="Q40" s="149"/>
      <c r="R40" s="149"/>
      <c r="S40" s="149"/>
      <c r="T40" s="149"/>
      <c r="U40" s="149"/>
      <c r="V40" s="149"/>
      <c r="W40" s="149"/>
      <c r="X40" s="149"/>
      <c r="Y40" s="149"/>
      <c r="Z40" s="149"/>
      <c r="AA40" s="149"/>
      <c r="AB40" s="149"/>
      <c r="AC40" s="149"/>
      <c r="AD40" s="149"/>
      <c r="AE40" s="150"/>
      <c r="AF40" s="29"/>
      <c r="AG40" s="29"/>
      <c r="AH40" s="29"/>
      <c r="AI40" s="29"/>
      <c r="AJ40" s="29"/>
      <c r="AK40" s="29"/>
      <c r="AL40" s="29"/>
      <c r="AM40" s="29"/>
      <c r="AN40" s="29"/>
    </row>
    <row r="41" spans="1:40" s="2" customFormat="1" ht="21" customHeight="1" x14ac:dyDescent="0.15">
      <c r="A41" s="85"/>
      <c r="B41" s="123"/>
      <c r="C41" s="124"/>
      <c r="D41" s="124"/>
      <c r="E41" s="124"/>
      <c r="F41" s="124"/>
      <c r="G41" s="124"/>
      <c r="H41" s="125"/>
      <c r="I41" s="224" t="s">
        <v>127</v>
      </c>
      <c r="J41" s="225"/>
      <c r="K41" s="103"/>
      <c r="L41" s="141"/>
      <c r="M41" s="309"/>
      <c r="N41" s="310"/>
      <c r="O41" s="310"/>
      <c r="P41" s="310"/>
      <c r="Q41" s="310"/>
      <c r="R41" s="310"/>
      <c r="S41" s="310"/>
      <c r="T41" s="310"/>
      <c r="U41" s="310"/>
      <c r="V41" s="310"/>
      <c r="W41" s="310"/>
      <c r="X41" s="310"/>
      <c r="Y41" s="310"/>
      <c r="Z41" s="310"/>
      <c r="AA41" s="310"/>
      <c r="AB41" s="310"/>
      <c r="AC41" s="310"/>
      <c r="AD41" s="310"/>
      <c r="AE41" s="311"/>
      <c r="AF41" s="29"/>
      <c r="AG41" s="29"/>
      <c r="AH41" s="29"/>
      <c r="AI41" s="29"/>
      <c r="AJ41" s="29"/>
      <c r="AK41" s="29"/>
      <c r="AL41" s="29"/>
      <c r="AM41" s="29"/>
      <c r="AN41" s="29"/>
    </row>
    <row r="42" spans="1:40" s="2" customFormat="1" ht="21" customHeight="1" x14ac:dyDescent="0.15">
      <c r="A42" s="85"/>
      <c r="B42" s="126"/>
      <c r="C42" s="127"/>
      <c r="D42" s="127"/>
      <c r="E42" s="127"/>
      <c r="F42" s="127"/>
      <c r="G42" s="127"/>
      <c r="H42" s="128"/>
      <c r="I42" s="224" t="s">
        <v>128</v>
      </c>
      <c r="J42" s="370"/>
      <c r="K42" s="367"/>
      <c r="L42" s="368"/>
      <c r="M42" s="368"/>
      <c r="N42" s="368"/>
      <c r="O42" s="368"/>
      <c r="P42" s="368"/>
      <c r="Q42" s="368"/>
      <c r="R42" s="368"/>
      <c r="S42" s="369"/>
      <c r="T42" s="366"/>
      <c r="U42" s="149"/>
      <c r="V42" s="149"/>
      <c r="W42" s="149"/>
      <c r="X42" s="149"/>
      <c r="Y42" s="149"/>
      <c r="Z42" s="149"/>
      <c r="AA42" s="149"/>
      <c r="AB42" s="149"/>
      <c r="AC42" s="149"/>
      <c r="AD42" s="149"/>
      <c r="AE42" s="150"/>
      <c r="AF42" s="29"/>
      <c r="AG42" s="29"/>
      <c r="AH42" s="29"/>
      <c r="AI42" s="29"/>
      <c r="AJ42" s="29"/>
      <c r="AK42" s="29"/>
      <c r="AL42" s="29"/>
      <c r="AM42" s="29"/>
      <c r="AN42" s="29"/>
    </row>
    <row r="43" spans="1:40" s="2" customFormat="1" ht="21" customHeight="1" x14ac:dyDescent="0.15">
      <c r="A43" s="75">
        <v>9</v>
      </c>
      <c r="B43" s="226" t="s">
        <v>219</v>
      </c>
      <c r="C43" s="227"/>
      <c r="D43" s="227"/>
      <c r="E43" s="227"/>
      <c r="F43" s="227"/>
      <c r="G43" s="227"/>
      <c r="H43" s="228"/>
      <c r="I43" s="309"/>
      <c r="J43" s="310"/>
      <c r="K43" s="310"/>
      <c r="L43" s="310"/>
      <c r="M43" s="310"/>
      <c r="N43" s="310"/>
      <c r="O43" s="310"/>
      <c r="P43" s="310"/>
      <c r="Q43" s="310"/>
      <c r="R43" s="310"/>
      <c r="S43" s="310"/>
      <c r="T43" s="310"/>
      <c r="U43" s="310"/>
      <c r="V43" s="310"/>
      <c r="W43" s="310"/>
      <c r="X43" s="310"/>
      <c r="Y43" s="310"/>
      <c r="Z43" s="310"/>
      <c r="AA43" s="310"/>
      <c r="AB43" s="310"/>
      <c r="AC43" s="310"/>
      <c r="AD43" s="310"/>
      <c r="AE43" s="311"/>
      <c r="AF43" s="29"/>
      <c r="AG43" s="29"/>
      <c r="AH43" s="29"/>
      <c r="AI43" s="29"/>
      <c r="AJ43" s="29"/>
      <c r="AK43" s="29"/>
      <c r="AL43" s="29"/>
      <c r="AM43" s="29"/>
      <c r="AN43" s="29"/>
    </row>
    <row r="44" spans="1:40" s="2" customFormat="1" ht="21" customHeight="1" x14ac:dyDescent="0.15">
      <c r="A44" s="85">
        <v>10</v>
      </c>
      <c r="B44" s="229" t="s">
        <v>220</v>
      </c>
      <c r="C44" s="155"/>
      <c r="D44" s="155"/>
      <c r="E44" s="155"/>
      <c r="F44" s="155"/>
      <c r="G44" s="155"/>
      <c r="H44" s="156"/>
      <c r="I44" s="248" t="s">
        <v>129</v>
      </c>
      <c r="J44" s="249"/>
      <c r="K44" s="249"/>
      <c r="L44" s="249"/>
      <c r="M44" s="250"/>
      <c r="N44" s="163"/>
      <c r="O44" s="164"/>
      <c r="P44" s="164"/>
      <c r="Q44" s="164"/>
      <c r="R44" s="164"/>
      <c r="S44" s="164"/>
      <c r="T44" s="164"/>
      <c r="U44" s="164"/>
      <c r="V44" s="164"/>
      <c r="W44" s="164"/>
      <c r="X44" s="164"/>
      <c r="Y44" s="164"/>
      <c r="Z44" s="164"/>
      <c r="AA44" s="164"/>
      <c r="AB44" s="164"/>
      <c r="AC44" s="164"/>
      <c r="AD44" s="164"/>
      <c r="AE44" s="165"/>
      <c r="AF44" s="29"/>
      <c r="AG44" s="29"/>
      <c r="AH44" s="29"/>
      <c r="AI44" s="29"/>
      <c r="AJ44" s="29"/>
      <c r="AK44" s="29"/>
      <c r="AL44" s="29"/>
      <c r="AM44" s="29"/>
      <c r="AN44" s="29"/>
    </row>
    <row r="45" spans="1:40" s="2" customFormat="1" ht="21" customHeight="1" x14ac:dyDescent="0.15">
      <c r="A45" s="85"/>
      <c r="B45" s="230"/>
      <c r="C45" s="161"/>
      <c r="D45" s="161"/>
      <c r="E45" s="161"/>
      <c r="F45" s="161"/>
      <c r="G45" s="161"/>
      <c r="H45" s="162"/>
      <c r="I45" s="87" t="s">
        <v>130</v>
      </c>
      <c r="J45" s="222"/>
      <c r="K45" s="222"/>
      <c r="L45" s="222"/>
      <c r="M45" s="88"/>
      <c r="N45" s="163"/>
      <c r="O45" s="164"/>
      <c r="P45" s="164"/>
      <c r="Q45" s="164"/>
      <c r="R45" s="164"/>
      <c r="S45" s="164"/>
      <c r="T45" s="164"/>
      <c r="U45" s="164"/>
      <c r="V45" s="164"/>
      <c r="W45" s="164"/>
      <c r="X45" s="164"/>
      <c r="Y45" s="164"/>
      <c r="Z45" s="164"/>
      <c r="AA45" s="164"/>
      <c r="AB45" s="164"/>
      <c r="AC45" s="164"/>
      <c r="AD45" s="164"/>
      <c r="AE45" s="165"/>
      <c r="AF45" s="29"/>
      <c r="AG45" s="29"/>
      <c r="AH45" s="29"/>
      <c r="AI45" s="29"/>
      <c r="AJ45" s="29"/>
      <c r="AK45" s="29"/>
      <c r="AL45" s="29"/>
      <c r="AM45" s="29"/>
      <c r="AN45" s="29"/>
    </row>
    <row r="46" spans="1:40" s="2" customFormat="1" ht="21" customHeight="1" x14ac:dyDescent="0.15">
      <c r="A46" s="261">
        <v>11</v>
      </c>
      <c r="B46" s="229" t="s">
        <v>247</v>
      </c>
      <c r="C46" s="155"/>
      <c r="D46" s="155"/>
      <c r="E46" s="155"/>
      <c r="F46" s="155"/>
      <c r="G46" s="155"/>
      <c r="H46" s="156"/>
      <c r="I46" s="87" t="s">
        <v>131</v>
      </c>
      <c r="J46" s="222"/>
      <c r="K46" s="222"/>
      <c r="L46" s="222"/>
      <c r="M46" s="88"/>
      <c r="N46" s="163"/>
      <c r="O46" s="164"/>
      <c r="P46" s="164"/>
      <c r="Q46" s="164"/>
      <c r="R46" s="164"/>
      <c r="S46" s="164"/>
      <c r="T46" s="164"/>
      <c r="U46" s="164"/>
      <c r="V46" s="164"/>
      <c r="W46" s="164"/>
      <c r="X46" s="164"/>
      <c r="Y46" s="164"/>
      <c r="Z46" s="164"/>
      <c r="AA46" s="164"/>
      <c r="AB46" s="164"/>
      <c r="AC46" s="164"/>
      <c r="AD46" s="164"/>
      <c r="AE46" s="165"/>
      <c r="AF46" s="29"/>
      <c r="AG46" s="29"/>
      <c r="AH46" s="29"/>
      <c r="AI46" s="29"/>
      <c r="AJ46" s="29"/>
      <c r="AK46" s="29"/>
      <c r="AL46" s="29"/>
      <c r="AM46" s="29"/>
      <c r="AN46" s="29"/>
    </row>
    <row r="47" spans="1:40" s="2" customFormat="1" ht="21" customHeight="1" x14ac:dyDescent="0.15">
      <c r="A47" s="262"/>
      <c r="B47" s="264"/>
      <c r="C47" s="158"/>
      <c r="D47" s="158"/>
      <c r="E47" s="158"/>
      <c r="F47" s="158"/>
      <c r="G47" s="158"/>
      <c r="H47" s="159"/>
      <c r="I47" s="87" t="s">
        <v>132</v>
      </c>
      <c r="J47" s="222"/>
      <c r="K47" s="222"/>
      <c r="L47" s="222"/>
      <c r="M47" s="88"/>
      <c r="N47" s="163"/>
      <c r="O47" s="164"/>
      <c r="P47" s="164"/>
      <c r="Q47" s="164"/>
      <c r="R47" s="164"/>
      <c r="S47" s="172"/>
      <c r="T47" s="87" t="s">
        <v>133</v>
      </c>
      <c r="U47" s="88"/>
      <c r="V47" s="163"/>
      <c r="W47" s="164"/>
      <c r="X47" s="164"/>
      <c r="Y47" s="172"/>
      <c r="Z47" s="87" t="s">
        <v>128</v>
      </c>
      <c r="AA47" s="88"/>
      <c r="AB47" s="268"/>
      <c r="AC47" s="269"/>
      <c r="AD47" s="269"/>
      <c r="AE47" s="270"/>
      <c r="AF47" s="29"/>
      <c r="AG47" s="29"/>
      <c r="AH47" s="29"/>
      <c r="AI47" s="29"/>
      <c r="AJ47" s="29"/>
      <c r="AK47" s="29"/>
      <c r="AL47" s="29"/>
      <c r="AM47" s="29"/>
      <c r="AN47" s="29"/>
    </row>
    <row r="48" spans="1:40" s="2" customFormat="1" ht="21" customHeight="1" x14ac:dyDescent="0.15">
      <c r="A48" s="263"/>
      <c r="B48" s="265"/>
      <c r="C48" s="266"/>
      <c r="D48" s="266"/>
      <c r="E48" s="266"/>
      <c r="F48" s="266"/>
      <c r="G48" s="266"/>
      <c r="H48" s="267"/>
      <c r="I48" s="63" t="s">
        <v>134</v>
      </c>
      <c r="J48" s="64"/>
      <c r="K48" s="64"/>
      <c r="L48" s="64"/>
      <c r="M48" s="66"/>
      <c r="N48" s="163"/>
      <c r="O48" s="164"/>
      <c r="P48" s="164"/>
      <c r="Q48" s="164"/>
      <c r="R48" s="164"/>
      <c r="S48" s="164"/>
      <c r="T48" s="164"/>
      <c r="U48" s="164"/>
      <c r="V48" s="164"/>
      <c r="W48" s="164"/>
      <c r="X48" s="164"/>
      <c r="Y48" s="164"/>
      <c r="Z48" s="164"/>
      <c r="AA48" s="164"/>
      <c r="AB48" s="164"/>
      <c r="AC48" s="164"/>
      <c r="AD48" s="164"/>
      <c r="AE48" s="165"/>
      <c r="AF48" s="29"/>
      <c r="AG48" s="29"/>
      <c r="AH48" s="29"/>
      <c r="AI48" s="29"/>
      <c r="AJ48" s="29"/>
      <c r="AK48" s="29"/>
      <c r="AL48" s="29"/>
      <c r="AM48" s="29"/>
      <c r="AN48" s="29"/>
    </row>
    <row r="49" spans="1:40" s="2" customFormat="1" ht="21" customHeight="1" x14ac:dyDescent="0.15">
      <c r="A49" s="261">
        <v>12</v>
      </c>
      <c r="B49" s="229" t="s">
        <v>221</v>
      </c>
      <c r="C49" s="155"/>
      <c r="D49" s="155"/>
      <c r="E49" s="155"/>
      <c r="F49" s="155"/>
      <c r="G49" s="155"/>
      <c r="H49" s="156"/>
      <c r="I49" s="87" t="s">
        <v>131</v>
      </c>
      <c r="J49" s="222"/>
      <c r="K49" s="222"/>
      <c r="L49" s="222"/>
      <c r="M49" s="88"/>
      <c r="N49" s="163"/>
      <c r="O49" s="164"/>
      <c r="P49" s="164"/>
      <c r="Q49" s="164"/>
      <c r="R49" s="164"/>
      <c r="S49" s="164"/>
      <c r="T49" s="164"/>
      <c r="U49" s="164"/>
      <c r="V49" s="164"/>
      <c r="W49" s="164"/>
      <c r="X49" s="164"/>
      <c r="Y49" s="164"/>
      <c r="Z49" s="164"/>
      <c r="AA49" s="164"/>
      <c r="AB49" s="164"/>
      <c r="AC49" s="164"/>
      <c r="AD49" s="164"/>
      <c r="AE49" s="165"/>
      <c r="AF49" s="29"/>
      <c r="AG49" s="29"/>
      <c r="AH49" s="29"/>
      <c r="AI49" s="29"/>
      <c r="AJ49" s="29"/>
      <c r="AK49" s="29"/>
      <c r="AL49" s="29"/>
      <c r="AM49" s="29"/>
      <c r="AN49" s="29"/>
    </row>
    <row r="50" spans="1:40" s="2" customFormat="1" ht="21" customHeight="1" x14ac:dyDescent="0.15">
      <c r="A50" s="262"/>
      <c r="B50" s="264"/>
      <c r="C50" s="158"/>
      <c r="D50" s="158"/>
      <c r="E50" s="158"/>
      <c r="F50" s="158"/>
      <c r="G50" s="158"/>
      <c r="H50" s="159"/>
      <c r="I50" s="87" t="s">
        <v>132</v>
      </c>
      <c r="J50" s="222"/>
      <c r="K50" s="222"/>
      <c r="L50" s="222"/>
      <c r="M50" s="88"/>
      <c r="N50" s="163"/>
      <c r="O50" s="164"/>
      <c r="P50" s="164"/>
      <c r="Q50" s="164"/>
      <c r="R50" s="164"/>
      <c r="S50" s="172"/>
      <c r="T50" s="87" t="s">
        <v>133</v>
      </c>
      <c r="U50" s="88"/>
      <c r="V50" s="163"/>
      <c r="W50" s="164"/>
      <c r="X50" s="164"/>
      <c r="Y50" s="172"/>
      <c r="Z50" s="87" t="s">
        <v>128</v>
      </c>
      <c r="AA50" s="88"/>
      <c r="AB50" s="268"/>
      <c r="AC50" s="269"/>
      <c r="AD50" s="269"/>
      <c r="AE50" s="270"/>
      <c r="AF50" s="29"/>
      <c r="AG50" s="29"/>
      <c r="AH50" s="29"/>
      <c r="AI50" s="29"/>
      <c r="AJ50" s="29"/>
      <c r="AK50" s="29"/>
      <c r="AL50" s="29"/>
      <c r="AM50" s="29"/>
      <c r="AN50" s="29"/>
    </row>
    <row r="51" spans="1:40" s="2" customFormat="1" ht="21" customHeight="1" x14ac:dyDescent="0.15">
      <c r="A51" s="263"/>
      <c r="B51" s="265"/>
      <c r="C51" s="266"/>
      <c r="D51" s="266"/>
      <c r="E51" s="266"/>
      <c r="F51" s="266"/>
      <c r="G51" s="266"/>
      <c r="H51" s="267"/>
      <c r="I51" s="63" t="s">
        <v>134</v>
      </c>
      <c r="J51" s="64"/>
      <c r="K51" s="64"/>
      <c r="L51" s="64"/>
      <c r="M51" s="66"/>
      <c r="N51" s="163"/>
      <c r="O51" s="164"/>
      <c r="P51" s="164"/>
      <c r="Q51" s="164"/>
      <c r="R51" s="164"/>
      <c r="S51" s="164"/>
      <c r="T51" s="164"/>
      <c r="U51" s="164"/>
      <c r="V51" s="164"/>
      <c r="W51" s="164"/>
      <c r="X51" s="164"/>
      <c r="Y51" s="164"/>
      <c r="Z51" s="164"/>
      <c r="AA51" s="164"/>
      <c r="AB51" s="164"/>
      <c r="AC51" s="164"/>
      <c r="AD51" s="164"/>
      <c r="AE51" s="165"/>
      <c r="AF51" s="29"/>
      <c r="AG51" s="29"/>
      <c r="AH51" s="29"/>
      <c r="AI51" s="29"/>
      <c r="AJ51" s="29"/>
      <c r="AK51" s="29"/>
      <c r="AL51" s="29"/>
      <c r="AM51" s="29"/>
      <c r="AN51" s="29"/>
    </row>
    <row r="52" spans="1:40" s="2" customFormat="1" ht="21" customHeight="1" x14ac:dyDescent="0.15">
      <c r="A52" s="261">
        <v>13</v>
      </c>
      <c r="B52" s="229" t="s">
        <v>222</v>
      </c>
      <c r="C52" s="155"/>
      <c r="D52" s="155"/>
      <c r="E52" s="155"/>
      <c r="F52" s="155"/>
      <c r="G52" s="155"/>
      <c r="H52" s="156"/>
      <c r="I52" s="87" t="s">
        <v>131</v>
      </c>
      <c r="J52" s="222"/>
      <c r="K52" s="222"/>
      <c r="L52" s="222"/>
      <c r="M52" s="88"/>
      <c r="N52" s="163"/>
      <c r="O52" s="164"/>
      <c r="P52" s="164"/>
      <c r="Q52" s="164"/>
      <c r="R52" s="164"/>
      <c r="S52" s="164"/>
      <c r="T52" s="164"/>
      <c r="U52" s="164"/>
      <c r="V52" s="164"/>
      <c r="W52" s="164"/>
      <c r="X52" s="164"/>
      <c r="Y52" s="164"/>
      <c r="Z52" s="164"/>
      <c r="AA52" s="164"/>
      <c r="AB52" s="164"/>
      <c r="AC52" s="164"/>
      <c r="AD52" s="164"/>
      <c r="AE52" s="165"/>
      <c r="AF52" s="29"/>
      <c r="AG52" s="29"/>
      <c r="AH52" s="29"/>
      <c r="AI52" s="29"/>
      <c r="AJ52" s="29"/>
      <c r="AK52" s="29"/>
      <c r="AL52" s="29"/>
      <c r="AM52" s="29"/>
      <c r="AN52" s="29"/>
    </row>
    <row r="53" spans="1:40" s="2" customFormat="1" ht="21" customHeight="1" x14ac:dyDescent="0.15">
      <c r="A53" s="262"/>
      <c r="B53" s="264"/>
      <c r="C53" s="158"/>
      <c r="D53" s="158"/>
      <c r="E53" s="158"/>
      <c r="F53" s="158"/>
      <c r="G53" s="158"/>
      <c r="H53" s="159"/>
      <c r="I53" s="248" t="s">
        <v>132</v>
      </c>
      <c r="J53" s="249"/>
      <c r="K53" s="249"/>
      <c r="L53" s="249"/>
      <c r="M53" s="250"/>
      <c r="N53" s="163"/>
      <c r="O53" s="164"/>
      <c r="P53" s="164"/>
      <c r="Q53" s="164"/>
      <c r="R53" s="164"/>
      <c r="S53" s="172"/>
      <c r="T53" s="87" t="s">
        <v>133</v>
      </c>
      <c r="U53" s="88"/>
      <c r="V53" s="163"/>
      <c r="W53" s="164"/>
      <c r="X53" s="164"/>
      <c r="Y53" s="172"/>
      <c r="Z53" s="87" t="s">
        <v>128</v>
      </c>
      <c r="AA53" s="88"/>
      <c r="AB53" s="268"/>
      <c r="AC53" s="269"/>
      <c r="AD53" s="269"/>
      <c r="AE53" s="270"/>
      <c r="AF53" s="29"/>
      <c r="AG53" s="29"/>
      <c r="AH53" s="29"/>
      <c r="AI53" s="29"/>
      <c r="AJ53" s="29"/>
      <c r="AK53" s="29"/>
      <c r="AL53" s="29"/>
      <c r="AM53" s="29"/>
      <c r="AN53" s="29"/>
    </row>
    <row r="54" spans="1:40" s="2" customFormat="1" ht="21" customHeight="1" x14ac:dyDescent="0.15">
      <c r="A54" s="263"/>
      <c r="B54" s="265"/>
      <c r="C54" s="266"/>
      <c r="D54" s="266"/>
      <c r="E54" s="266"/>
      <c r="F54" s="266"/>
      <c r="G54" s="266"/>
      <c r="H54" s="267"/>
      <c r="I54" s="63" t="s">
        <v>134</v>
      </c>
      <c r="J54" s="73"/>
      <c r="K54" s="73"/>
      <c r="L54" s="73"/>
      <c r="M54" s="74"/>
      <c r="N54" s="163"/>
      <c r="O54" s="164"/>
      <c r="P54" s="164"/>
      <c r="Q54" s="164"/>
      <c r="R54" s="164"/>
      <c r="S54" s="164"/>
      <c r="T54" s="164"/>
      <c r="U54" s="164"/>
      <c r="V54" s="164"/>
      <c r="W54" s="164"/>
      <c r="X54" s="164"/>
      <c r="Y54" s="164"/>
      <c r="Z54" s="164"/>
      <c r="AA54" s="164"/>
      <c r="AB54" s="164"/>
      <c r="AC54" s="164"/>
      <c r="AD54" s="164"/>
      <c r="AE54" s="165"/>
      <c r="AF54" s="29"/>
      <c r="AG54" s="29"/>
      <c r="AH54" s="29"/>
      <c r="AI54" s="29"/>
      <c r="AJ54" s="29"/>
      <c r="AK54" s="29"/>
      <c r="AL54" s="29"/>
      <c r="AM54" s="29"/>
      <c r="AN54" s="29"/>
    </row>
    <row r="55" spans="1:40" s="2" customFormat="1" ht="21" customHeight="1" x14ac:dyDescent="0.15">
      <c r="A55" s="85">
        <v>14</v>
      </c>
      <c r="B55" s="330" t="s">
        <v>246</v>
      </c>
      <c r="C55" s="331"/>
      <c r="D55" s="331"/>
      <c r="E55" s="331"/>
      <c r="F55" s="331"/>
      <c r="G55" s="331"/>
      <c r="H55" s="332"/>
      <c r="I55" s="87" t="s">
        <v>131</v>
      </c>
      <c r="J55" s="222"/>
      <c r="K55" s="222"/>
      <c r="L55" s="222"/>
      <c r="M55" s="88"/>
      <c r="N55" s="169"/>
      <c r="O55" s="170"/>
      <c r="P55" s="170"/>
      <c r="Q55" s="170"/>
      <c r="R55" s="170"/>
      <c r="S55" s="170"/>
      <c r="T55" s="170"/>
      <c r="U55" s="170"/>
      <c r="V55" s="170"/>
      <c r="W55" s="170"/>
      <c r="X55" s="170"/>
      <c r="Y55" s="170"/>
      <c r="Z55" s="170"/>
      <c r="AA55" s="170"/>
      <c r="AB55" s="170"/>
      <c r="AC55" s="170"/>
      <c r="AD55" s="170"/>
      <c r="AE55" s="312"/>
      <c r="AF55" s="29"/>
      <c r="AG55" s="30"/>
      <c r="AH55" s="29"/>
      <c r="AI55" s="29"/>
      <c r="AJ55" s="29"/>
      <c r="AK55" s="29"/>
      <c r="AL55" s="29"/>
      <c r="AM55" s="29"/>
      <c r="AN55" s="29"/>
    </row>
    <row r="56" spans="1:40" s="2" customFormat="1" ht="21" customHeight="1" x14ac:dyDescent="0.15">
      <c r="A56" s="85"/>
      <c r="B56" s="333"/>
      <c r="C56" s="249"/>
      <c r="D56" s="249"/>
      <c r="E56" s="249"/>
      <c r="F56" s="249"/>
      <c r="G56" s="249"/>
      <c r="H56" s="250"/>
      <c r="I56" s="87" t="s">
        <v>132</v>
      </c>
      <c r="J56" s="222"/>
      <c r="K56" s="222"/>
      <c r="L56" s="222"/>
      <c r="M56" s="88"/>
      <c r="N56" s="169"/>
      <c r="O56" s="170"/>
      <c r="P56" s="170"/>
      <c r="Q56" s="170"/>
      <c r="R56" s="170"/>
      <c r="S56" s="171"/>
      <c r="T56" s="87" t="s">
        <v>133</v>
      </c>
      <c r="U56" s="88"/>
      <c r="V56" s="169"/>
      <c r="W56" s="170"/>
      <c r="X56" s="170"/>
      <c r="Y56" s="171"/>
      <c r="Z56" s="87" t="s">
        <v>128</v>
      </c>
      <c r="AA56" s="88"/>
      <c r="AB56" s="166"/>
      <c r="AC56" s="167"/>
      <c r="AD56" s="167"/>
      <c r="AE56" s="168"/>
      <c r="AF56" s="29"/>
      <c r="AG56" s="29"/>
      <c r="AH56" s="29"/>
      <c r="AI56" s="29"/>
      <c r="AJ56" s="29"/>
      <c r="AK56" s="29"/>
      <c r="AL56" s="29"/>
      <c r="AM56" s="29"/>
      <c r="AN56" s="29"/>
    </row>
    <row r="57" spans="1:40" s="2" customFormat="1" ht="21" customHeight="1" x14ac:dyDescent="0.15">
      <c r="A57" s="85">
        <v>15</v>
      </c>
      <c r="B57" s="330" t="s">
        <v>135</v>
      </c>
      <c r="C57" s="331"/>
      <c r="D57" s="331"/>
      <c r="E57" s="331"/>
      <c r="F57" s="331"/>
      <c r="G57" s="331"/>
      <c r="H57" s="332"/>
      <c r="I57" s="89" t="s">
        <v>131</v>
      </c>
      <c r="J57" s="90"/>
      <c r="K57" s="90"/>
      <c r="L57" s="90"/>
      <c r="M57" s="91"/>
      <c r="N57" s="169"/>
      <c r="O57" s="170"/>
      <c r="P57" s="170"/>
      <c r="Q57" s="170"/>
      <c r="R57" s="170"/>
      <c r="S57" s="170"/>
      <c r="T57" s="170"/>
      <c r="U57" s="170"/>
      <c r="V57" s="170"/>
      <c r="W57" s="170"/>
      <c r="X57" s="170"/>
      <c r="Y57" s="170"/>
      <c r="Z57" s="170"/>
      <c r="AA57" s="170"/>
      <c r="AB57" s="170"/>
      <c r="AC57" s="170"/>
      <c r="AD57" s="170"/>
      <c r="AE57" s="312"/>
      <c r="AF57" s="29"/>
      <c r="AG57" s="29"/>
      <c r="AH57" s="29"/>
      <c r="AI57" s="29"/>
      <c r="AJ57" s="29"/>
      <c r="AK57" s="29"/>
      <c r="AL57" s="29"/>
      <c r="AM57" s="29"/>
      <c r="AN57" s="29"/>
    </row>
    <row r="58" spans="1:40" s="2" customFormat="1" ht="21" customHeight="1" x14ac:dyDescent="0.15">
      <c r="A58" s="85"/>
      <c r="B58" s="333"/>
      <c r="C58" s="249"/>
      <c r="D58" s="249"/>
      <c r="E58" s="249"/>
      <c r="F58" s="249"/>
      <c r="G58" s="249"/>
      <c r="H58" s="250"/>
      <c r="I58" s="248" t="s">
        <v>132</v>
      </c>
      <c r="J58" s="249"/>
      <c r="K58" s="249"/>
      <c r="L58" s="249"/>
      <c r="M58" s="250"/>
      <c r="N58" s="169"/>
      <c r="O58" s="170"/>
      <c r="P58" s="170"/>
      <c r="Q58" s="170"/>
      <c r="R58" s="170"/>
      <c r="S58" s="171"/>
      <c r="T58" s="87" t="s">
        <v>133</v>
      </c>
      <c r="U58" s="88"/>
      <c r="V58" s="169"/>
      <c r="W58" s="170"/>
      <c r="X58" s="170"/>
      <c r="Y58" s="171"/>
      <c r="Z58" s="87" t="s">
        <v>128</v>
      </c>
      <c r="AA58" s="88"/>
      <c r="AB58" s="166"/>
      <c r="AC58" s="167"/>
      <c r="AD58" s="167"/>
      <c r="AE58" s="168"/>
      <c r="AF58" s="29"/>
      <c r="AG58" s="29"/>
      <c r="AH58" s="29"/>
      <c r="AI58" s="29"/>
      <c r="AJ58" s="29"/>
      <c r="AK58" s="29"/>
      <c r="AL58" s="29"/>
      <c r="AM58" s="29"/>
      <c r="AN58" s="29"/>
    </row>
    <row r="59" spans="1:40" s="2" customFormat="1" ht="42" customHeight="1" x14ac:dyDescent="0.15">
      <c r="A59" s="75">
        <v>16</v>
      </c>
      <c r="B59" s="240" t="s">
        <v>223</v>
      </c>
      <c r="C59" s="96"/>
      <c r="D59" s="96"/>
      <c r="E59" s="96"/>
      <c r="F59" s="96"/>
      <c r="G59" s="96"/>
      <c r="H59" s="96"/>
      <c r="I59" s="358" t="str">
        <f>IF(期間制限="対象外",IF((無期雇用派遣労働者に限定),IF(労働者限定60歳以上,"無期雇用派遣労働者かつ60歳以上の者に限定","無期雇用派遣労働者に限定"),IF(労働者限定60歳以上,"60歳以上の者に限定","限定しない")),IF((期間制限="対象"),"限定しない",""))</f>
        <v/>
      </c>
      <c r="J59" s="359"/>
      <c r="K59" s="359"/>
      <c r="L59" s="359"/>
      <c r="M59" s="359"/>
      <c r="N59" s="359"/>
      <c r="O59" s="359"/>
      <c r="P59" s="359"/>
      <c r="Q59" s="359"/>
      <c r="R59" s="359"/>
      <c r="S59" s="359"/>
      <c r="T59" s="359"/>
      <c r="U59" s="359"/>
      <c r="V59" s="359"/>
      <c r="W59" s="359"/>
      <c r="X59" s="359"/>
      <c r="Y59" s="359"/>
      <c r="Z59" s="359"/>
      <c r="AA59" s="359"/>
      <c r="AB59" s="359"/>
      <c r="AC59" s="359"/>
      <c r="AD59" s="359"/>
      <c r="AE59" s="360"/>
      <c r="AF59" s="29"/>
      <c r="AG59" s="29"/>
      <c r="AH59" s="29"/>
      <c r="AI59" s="29"/>
      <c r="AJ59" s="29"/>
      <c r="AK59" s="29"/>
      <c r="AL59" s="29"/>
      <c r="AM59" s="29"/>
      <c r="AN59" s="29"/>
    </row>
    <row r="60" spans="1:40" s="2" customFormat="1" ht="42" customHeight="1" x14ac:dyDescent="0.15">
      <c r="A60" s="75">
        <v>17</v>
      </c>
      <c r="B60" s="129" t="s">
        <v>224</v>
      </c>
      <c r="C60" s="130"/>
      <c r="D60" s="130"/>
      <c r="E60" s="130"/>
      <c r="F60" s="130"/>
      <c r="G60" s="130"/>
      <c r="H60" s="130"/>
      <c r="I60" s="361" t="s">
        <v>136</v>
      </c>
      <c r="J60" s="227"/>
      <c r="K60" s="227"/>
      <c r="L60" s="227"/>
      <c r="M60" s="227"/>
      <c r="N60" s="227"/>
      <c r="O60" s="227"/>
      <c r="P60" s="227"/>
      <c r="Q60" s="227"/>
      <c r="R60" s="227"/>
      <c r="S60" s="227"/>
      <c r="T60" s="227"/>
      <c r="U60" s="227"/>
      <c r="V60" s="227"/>
      <c r="W60" s="227"/>
      <c r="X60" s="227"/>
      <c r="Y60" s="227"/>
      <c r="Z60" s="227"/>
      <c r="AA60" s="227"/>
      <c r="AB60" s="227"/>
      <c r="AC60" s="227"/>
      <c r="AD60" s="227"/>
      <c r="AE60" s="362"/>
      <c r="AF60" s="29"/>
      <c r="AG60" s="29"/>
      <c r="AH60" s="29"/>
      <c r="AI60" s="29"/>
      <c r="AJ60" s="29"/>
      <c r="AK60" s="29"/>
      <c r="AL60" s="29"/>
      <c r="AM60" s="29"/>
      <c r="AN60" s="29"/>
    </row>
    <row r="61" spans="1:40" s="2" customFormat="1" ht="21" customHeight="1" x14ac:dyDescent="0.15">
      <c r="A61" s="75">
        <v>18</v>
      </c>
      <c r="B61" s="221" t="s">
        <v>225</v>
      </c>
      <c r="C61" s="222"/>
      <c r="D61" s="222"/>
      <c r="E61" s="222"/>
      <c r="F61" s="222"/>
      <c r="G61" s="222"/>
      <c r="H61" s="88"/>
      <c r="I61" s="92"/>
      <c r="J61" s="93"/>
      <c r="K61" s="93"/>
      <c r="L61" s="94"/>
      <c r="M61" s="54" t="s">
        <v>137</v>
      </c>
      <c r="N61" s="92"/>
      <c r="O61" s="93"/>
      <c r="P61" s="93"/>
      <c r="Q61" s="94"/>
      <c r="R61" s="63" t="s">
        <v>138</v>
      </c>
      <c r="S61" s="64"/>
      <c r="T61" s="64"/>
      <c r="U61" s="64"/>
      <c r="V61" s="64"/>
      <c r="W61" s="64"/>
      <c r="X61" s="64"/>
      <c r="Y61" s="64"/>
      <c r="Z61" s="64"/>
      <c r="AA61" s="64"/>
      <c r="AB61" s="64"/>
      <c r="AC61" s="64"/>
      <c r="AD61" s="64"/>
      <c r="AE61" s="65"/>
      <c r="AF61" s="29"/>
      <c r="AG61" s="29"/>
      <c r="AH61" s="29"/>
      <c r="AI61" s="29"/>
      <c r="AJ61" s="29"/>
      <c r="AK61" s="29"/>
      <c r="AL61" s="29"/>
      <c r="AM61" s="29"/>
      <c r="AN61" s="29"/>
    </row>
    <row r="62" spans="1:40" s="2" customFormat="1" ht="21" customHeight="1" x14ac:dyDescent="0.15">
      <c r="A62" s="75">
        <v>19</v>
      </c>
      <c r="B62" s="221" t="s">
        <v>226</v>
      </c>
      <c r="C62" s="222"/>
      <c r="D62" s="222"/>
      <c r="E62" s="222"/>
      <c r="F62" s="222"/>
      <c r="G62" s="222"/>
      <c r="H62" s="88"/>
      <c r="I62" s="111"/>
      <c r="J62" s="112"/>
      <c r="K62" s="112"/>
      <c r="L62" s="112"/>
      <c r="M62" s="112"/>
      <c r="N62" s="112"/>
      <c r="O62" s="112"/>
      <c r="P62" s="112"/>
      <c r="Q62" s="112"/>
      <c r="R62" s="112"/>
      <c r="S62" s="112"/>
      <c r="T62" s="112"/>
      <c r="U62" s="112"/>
      <c r="V62" s="112"/>
      <c r="W62" s="112"/>
      <c r="X62" s="112"/>
      <c r="Y62" s="112"/>
      <c r="Z62" s="112"/>
      <c r="AA62" s="112"/>
      <c r="AB62" s="112"/>
      <c r="AC62" s="112"/>
      <c r="AD62" s="112"/>
      <c r="AE62" s="260"/>
      <c r="AF62" s="29" t="b">
        <v>1</v>
      </c>
      <c r="AG62" s="29" t="b">
        <v>1</v>
      </c>
      <c r="AH62" s="29" t="b">
        <v>1</v>
      </c>
      <c r="AI62" s="29" t="b">
        <v>1</v>
      </c>
      <c r="AJ62" s="29" t="b">
        <v>1</v>
      </c>
      <c r="AK62" s="29" t="b">
        <v>0</v>
      </c>
      <c r="AL62" s="29" t="b">
        <v>0</v>
      </c>
      <c r="AM62" s="29" t="b">
        <v>0</v>
      </c>
      <c r="AN62" s="29" t="b">
        <v>0</v>
      </c>
    </row>
    <row r="63" spans="1:40" s="2" customFormat="1" ht="21" customHeight="1" x14ac:dyDescent="0.15">
      <c r="A63" s="75">
        <v>20</v>
      </c>
      <c r="B63" s="221" t="s">
        <v>227</v>
      </c>
      <c r="C63" s="222"/>
      <c r="D63" s="222"/>
      <c r="E63" s="222"/>
      <c r="F63" s="222"/>
      <c r="G63" s="222"/>
      <c r="H63" s="88"/>
      <c r="I63" s="111"/>
      <c r="J63" s="112"/>
      <c r="K63" s="112"/>
      <c r="L63" s="112"/>
      <c r="M63" s="112"/>
      <c r="N63" s="112"/>
      <c r="O63" s="112"/>
      <c r="P63" s="112"/>
      <c r="Q63" s="112"/>
      <c r="R63" s="112"/>
      <c r="S63" s="112"/>
      <c r="T63" s="43" t="s">
        <v>139</v>
      </c>
      <c r="U63" s="95" t="s">
        <v>140</v>
      </c>
      <c r="V63" s="95"/>
      <c r="W63" s="95"/>
      <c r="X63" s="95"/>
      <c r="Y63" s="95"/>
      <c r="Z63" s="95"/>
      <c r="AA63" s="67" t="s">
        <v>141</v>
      </c>
      <c r="AB63" s="67"/>
      <c r="AC63" s="67"/>
      <c r="AD63" s="67"/>
      <c r="AE63" s="44"/>
      <c r="AF63" s="29" t="b">
        <v>1</v>
      </c>
      <c r="AG63" s="29" t="b">
        <v>1</v>
      </c>
      <c r="AH63" s="29" t="b">
        <v>1</v>
      </c>
      <c r="AI63" s="29" t="b">
        <v>0</v>
      </c>
      <c r="AJ63" s="29" t="b">
        <v>0</v>
      </c>
      <c r="AK63" s="29"/>
      <c r="AL63" s="29"/>
      <c r="AM63" s="29"/>
      <c r="AN63" s="29"/>
    </row>
    <row r="64" spans="1:40" s="2" customFormat="1" ht="21" hidden="1" customHeight="1" x14ac:dyDescent="0.15">
      <c r="A64" s="75"/>
      <c r="B64" s="113" t="s">
        <v>142</v>
      </c>
      <c r="C64" s="114"/>
      <c r="D64" s="114"/>
      <c r="E64" s="114"/>
      <c r="F64" s="114"/>
      <c r="G64" s="114"/>
      <c r="H64" s="115"/>
      <c r="I64" s="103"/>
      <c r="J64" s="104"/>
      <c r="K64" s="104"/>
      <c r="L64" s="104"/>
      <c r="M64" s="141"/>
      <c r="N64" s="67"/>
      <c r="O64" s="67"/>
      <c r="P64" s="67"/>
      <c r="Q64" s="67"/>
      <c r="R64" s="67"/>
      <c r="S64" s="67"/>
      <c r="T64" s="67"/>
      <c r="U64" s="67"/>
      <c r="V64" s="77"/>
      <c r="W64" s="77"/>
      <c r="X64" s="77"/>
      <c r="Y64" s="77"/>
      <c r="Z64" s="77"/>
      <c r="AA64" s="77"/>
      <c r="AB64" s="77"/>
      <c r="AC64" s="77"/>
      <c r="AD64" s="67"/>
      <c r="AE64" s="68"/>
      <c r="AF64" s="29"/>
      <c r="AG64" s="29"/>
      <c r="AH64" s="29"/>
      <c r="AI64" s="29"/>
      <c r="AJ64" s="29"/>
      <c r="AK64" s="29"/>
      <c r="AL64" s="29"/>
      <c r="AM64" s="29"/>
      <c r="AN64" s="29"/>
    </row>
    <row r="65" spans="1:40" s="2" customFormat="1" ht="21" customHeight="1" x14ac:dyDescent="0.15">
      <c r="A65" s="75">
        <v>21</v>
      </c>
      <c r="B65" s="221" t="s">
        <v>228</v>
      </c>
      <c r="C65" s="222"/>
      <c r="D65" s="222"/>
      <c r="E65" s="222"/>
      <c r="F65" s="222"/>
      <c r="G65" s="222"/>
      <c r="H65" s="88"/>
      <c r="I65" s="49"/>
      <c r="J65" s="71" t="s">
        <v>143</v>
      </c>
      <c r="K65" s="58"/>
      <c r="L65" s="72" t="s">
        <v>137</v>
      </c>
      <c r="M65" s="58"/>
      <c r="N65" s="72" t="s">
        <v>143</v>
      </c>
      <c r="O65" s="49"/>
      <c r="P65" s="363"/>
      <c r="Q65" s="364"/>
      <c r="R65" s="364"/>
      <c r="S65" s="364"/>
      <c r="T65" s="364"/>
      <c r="U65" s="364"/>
      <c r="V65" s="364"/>
      <c r="W65" s="364"/>
      <c r="X65" s="364"/>
      <c r="Y65" s="364"/>
      <c r="Z65" s="364"/>
      <c r="AA65" s="364"/>
      <c r="AB65" s="364"/>
      <c r="AC65" s="364"/>
      <c r="AD65" s="364"/>
      <c r="AE65" s="365"/>
      <c r="AF65" s="29"/>
      <c r="AG65" s="29"/>
      <c r="AH65" s="29"/>
      <c r="AI65" s="29"/>
      <c r="AJ65" s="29"/>
      <c r="AK65" s="29"/>
      <c r="AL65" s="29"/>
      <c r="AM65" s="29"/>
      <c r="AN65" s="29"/>
    </row>
    <row r="66" spans="1:40" s="2" customFormat="1" ht="21" customHeight="1" x14ac:dyDescent="0.15">
      <c r="A66" s="75">
        <v>22</v>
      </c>
      <c r="B66" s="221" t="s">
        <v>229</v>
      </c>
      <c r="C66" s="222"/>
      <c r="D66" s="222"/>
      <c r="E66" s="222"/>
      <c r="F66" s="222"/>
      <c r="G66" s="222"/>
      <c r="H66" s="88"/>
      <c r="I66" s="49"/>
      <c r="J66" s="71" t="s">
        <v>143</v>
      </c>
      <c r="K66" s="49"/>
      <c r="L66" s="71" t="s">
        <v>137</v>
      </c>
      <c r="M66" s="58"/>
      <c r="N66" s="72" t="s">
        <v>143</v>
      </c>
      <c r="O66" s="49"/>
      <c r="P66" s="363"/>
      <c r="Q66" s="364"/>
      <c r="R66" s="364"/>
      <c r="S66" s="364"/>
      <c r="T66" s="364"/>
      <c r="U66" s="364"/>
      <c r="V66" s="364"/>
      <c r="W66" s="364"/>
      <c r="X66" s="364"/>
      <c r="Y66" s="364"/>
      <c r="Z66" s="364"/>
      <c r="AA66" s="364"/>
      <c r="AB66" s="364"/>
      <c r="AC66" s="364"/>
      <c r="AD66" s="364"/>
      <c r="AE66" s="365"/>
      <c r="AF66" s="29"/>
      <c r="AG66" s="29"/>
      <c r="AH66" s="29"/>
      <c r="AI66" s="29"/>
      <c r="AJ66" s="29"/>
      <c r="AK66" s="29"/>
      <c r="AL66" s="29"/>
      <c r="AM66" s="29"/>
      <c r="AN66" s="29"/>
    </row>
    <row r="67" spans="1:40" s="2" customFormat="1" ht="21" customHeight="1" x14ac:dyDescent="0.15">
      <c r="A67" s="75">
        <v>23</v>
      </c>
      <c r="B67" s="221" t="s">
        <v>230</v>
      </c>
      <c r="C67" s="222"/>
      <c r="D67" s="222"/>
      <c r="E67" s="222"/>
      <c r="F67" s="222"/>
      <c r="G67" s="222"/>
      <c r="H67" s="88"/>
      <c r="I67" s="111"/>
      <c r="J67" s="112"/>
      <c r="K67" s="112"/>
      <c r="L67" s="112"/>
      <c r="M67" s="112"/>
      <c r="N67" s="100" t="s">
        <v>144</v>
      </c>
      <c r="O67" s="96"/>
      <c r="P67" s="96"/>
      <c r="Q67" s="96"/>
      <c r="R67" s="96"/>
      <c r="S67" s="96"/>
      <c r="T67" s="96"/>
      <c r="U67" s="96"/>
      <c r="V67" s="96"/>
      <c r="W67" s="96"/>
      <c r="X67" s="96"/>
      <c r="Y67" s="96"/>
      <c r="Z67" s="96"/>
      <c r="AA67" s="96"/>
      <c r="AB67" s="96"/>
      <c r="AC67" s="96"/>
      <c r="AD67" s="96"/>
      <c r="AE67" s="97"/>
      <c r="AF67" s="29">
        <v>2</v>
      </c>
      <c r="AG67" s="29"/>
      <c r="AH67" s="29"/>
      <c r="AI67" s="29"/>
      <c r="AJ67" s="29"/>
      <c r="AK67" s="29"/>
      <c r="AL67" s="29"/>
      <c r="AM67" s="29"/>
      <c r="AN67" s="29"/>
    </row>
    <row r="68" spans="1:40" s="2" customFormat="1" ht="21" customHeight="1" x14ac:dyDescent="0.15">
      <c r="A68" s="75">
        <v>24</v>
      </c>
      <c r="B68" s="221" t="s">
        <v>231</v>
      </c>
      <c r="C68" s="222"/>
      <c r="D68" s="222"/>
      <c r="E68" s="222"/>
      <c r="F68" s="222"/>
      <c r="G68" s="222"/>
      <c r="H68" s="88"/>
      <c r="I68" s="111"/>
      <c r="J68" s="112"/>
      <c r="K68" s="112"/>
      <c r="L68" s="112"/>
      <c r="M68" s="112"/>
      <c r="N68" s="100" t="s">
        <v>144</v>
      </c>
      <c r="O68" s="96"/>
      <c r="P68" s="96"/>
      <c r="Q68" s="96"/>
      <c r="R68" s="96"/>
      <c r="S68" s="96"/>
      <c r="T68" s="96"/>
      <c r="U68" s="96"/>
      <c r="V68" s="96"/>
      <c r="W68" s="96"/>
      <c r="X68" s="96"/>
      <c r="Y68" s="96"/>
      <c r="Z68" s="96"/>
      <c r="AA68" s="96"/>
      <c r="AB68" s="96"/>
      <c r="AC68" s="96"/>
      <c r="AD68" s="96"/>
      <c r="AE68" s="97"/>
      <c r="AF68" s="29">
        <v>2</v>
      </c>
      <c r="AG68" s="29"/>
      <c r="AH68" s="29"/>
      <c r="AI68" s="29"/>
      <c r="AJ68" s="29"/>
      <c r="AK68" s="29"/>
      <c r="AL68" s="29"/>
      <c r="AM68" s="29"/>
      <c r="AN68" s="29"/>
    </row>
    <row r="69" spans="1:40" s="2" customFormat="1" ht="21" customHeight="1" x14ac:dyDescent="0.15">
      <c r="A69" s="85">
        <v>25</v>
      </c>
      <c r="B69" s="240" t="s">
        <v>145</v>
      </c>
      <c r="C69" s="96"/>
      <c r="D69" s="96"/>
      <c r="E69" s="96"/>
      <c r="F69" s="96"/>
      <c r="G69" s="96"/>
      <c r="H69" s="101"/>
      <c r="I69" s="323"/>
      <c r="J69" s="324"/>
      <c r="K69" s="324"/>
      <c r="L69" s="324"/>
      <c r="M69" s="324"/>
      <c r="N69" s="325"/>
      <c r="O69" s="100" t="s">
        <v>146</v>
      </c>
      <c r="P69" s="96"/>
      <c r="Q69" s="96"/>
      <c r="R69" s="96"/>
      <c r="S69" s="96"/>
      <c r="T69" s="96"/>
      <c r="U69" s="96"/>
      <c r="V69" s="96"/>
      <c r="W69" s="96"/>
      <c r="X69" s="96"/>
      <c r="Y69" s="96"/>
      <c r="Z69" s="96"/>
      <c r="AA69" s="96"/>
      <c r="AB69" s="96"/>
      <c r="AC69" s="96"/>
      <c r="AD69" s="96"/>
      <c r="AE69" s="97"/>
      <c r="AF69" s="29"/>
      <c r="AG69" s="29"/>
      <c r="AH69" s="29"/>
      <c r="AI69" s="29"/>
      <c r="AJ69" s="29"/>
      <c r="AK69" s="29"/>
      <c r="AL69" s="29"/>
      <c r="AM69" s="29"/>
      <c r="AN69" s="29"/>
    </row>
    <row r="70" spans="1:40" s="2" customFormat="1" ht="21" customHeight="1" x14ac:dyDescent="0.15">
      <c r="A70" s="85"/>
      <c r="B70" s="240" t="s">
        <v>147</v>
      </c>
      <c r="C70" s="96"/>
      <c r="D70" s="96"/>
      <c r="E70" s="96"/>
      <c r="F70" s="96"/>
      <c r="G70" s="96"/>
      <c r="H70" s="101"/>
      <c r="I70" s="323"/>
      <c r="J70" s="324"/>
      <c r="K70" s="324"/>
      <c r="L70" s="324"/>
      <c r="M70" s="324"/>
      <c r="N70" s="325"/>
      <c r="O70" s="100" t="s">
        <v>146</v>
      </c>
      <c r="P70" s="96"/>
      <c r="Q70" s="96"/>
      <c r="R70" s="96"/>
      <c r="S70" s="96"/>
      <c r="T70" s="96"/>
      <c r="U70" s="96"/>
      <c r="V70" s="96"/>
      <c r="W70" s="96"/>
      <c r="X70" s="96"/>
      <c r="Y70" s="96"/>
      <c r="Z70" s="96"/>
      <c r="AA70" s="96"/>
      <c r="AB70" s="96"/>
      <c r="AC70" s="96"/>
      <c r="AD70" s="96"/>
      <c r="AE70" s="97"/>
      <c r="AF70" s="29"/>
      <c r="AG70" s="30"/>
      <c r="AH70" s="29"/>
      <c r="AI70" s="29"/>
      <c r="AJ70" s="29"/>
      <c r="AK70" s="29"/>
      <c r="AL70" s="29"/>
      <c r="AM70" s="29"/>
      <c r="AN70" s="29"/>
    </row>
    <row r="71" spans="1:40" s="2" customFormat="1" ht="21" customHeight="1" x14ac:dyDescent="0.15">
      <c r="A71" s="85">
        <v>26</v>
      </c>
      <c r="B71" s="229" t="s">
        <v>232</v>
      </c>
      <c r="C71" s="155"/>
      <c r="D71" s="155"/>
      <c r="E71" s="155"/>
      <c r="F71" s="155"/>
      <c r="G71" s="155"/>
      <c r="H71" s="156"/>
      <c r="I71" s="348"/>
      <c r="J71" s="349"/>
      <c r="K71" s="349"/>
      <c r="L71" s="349"/>
      <c r="M71" s="350" t="s">
        <v>148</v>
      </c>
      <c r="N71" s="331"/>
      <c r="O71" s="331"/>
      <c r="P71" s="331"/>
      <c r="Q71" s="331"/>
      <c r="R71" s="331"/>
      <c r="S71" s="331"/>
      <c r="T71" s="331"/>
      <c r="U71" s="331"/>
      <c r="V71" s="331"/>
      <c r="W71" s="331"/>
      <c r="X71" s="331"/>
      <c r="Y71" s="331"/>
      <c r="Z71" s="331"/>
      <c r="AA71" s="331"/>
      <c r="AB71" s="331"/>
      <c r="AC71" s="331"/>
      <c r="AD71" s="331"/>
      <c r="AE71" s="351"/>
      <c r="AF71" s="29"/>
      <c r="AG71" s="29"/>
      <c r="AH71" s="29"/>
      <c r="AI71" s="29"/>
      <c r="AJ71" s="29"/>
      <c r="AK71" s="29"/>
      <c r="AL71" s="29"/>
      <c r="AM71" s="29"/>
      <c r="AN71" s="29"/>
    </row>
    <row r="72" spans="1:40" s="2" customFormat="1" ht="21" customHeight="1" x14ac:dyDescent="0.15">
      <c r="A72" s="85"/>
      <c r="B72" s="230"/>
      <c r="C72" s="161"/>
      <c r="D72" s="161"/>
      <c r="E72" s="161"/>
      <c r="F72" s="161"/>
      <c r="G72" s="161"/>
      <c r="H72" s="162"/>
      <c r="I72" s="245"/>
      <c r="J72" s="246"/>
      <c r="K72" s="246"/>
      <c r="L72" s="246"/>
      <c r="M72" s="160" t="s">
        <v>149</v>
      </c>
      <c r="N72" s="161"/>
      <c r="O72" s="161"/>
      <c r="P72" s="161"/>
      <c r="Q72" s="161"/>
      <c r="R72" s="161"/>
      <c r="S72" s="162"/>
      <c r="T72" s="256"/>
      <c r="U72" s="257"/>
      <c r="V72" s="257"/>
      <c r="W72" s="258"/>
      <c r="X72" s="160" t="s">
        <v>150</v>
      </c>
      <c r="Y72" s="161"/>
      <c r="Z72" s="161"/>
      <c r="AA72" s="161"/>
      <c r="AB72" s="161"/>
      <c r="AC72" s="161"/>
      <c r="AD72" s="161"/>
      <c r="AE72" s="259"/>
      <c r="AF72" s="29"/>
      <c r="AG72" s="29"/>
      <c r="AH72" s="29"/>
      <c r="AI72" s="29"/>
      <c r="AJ72" s="29"/>
      <c r="AK72" s="29"/>
      <c r="AL72" s="29"/>
      <c r="AM72" s="29"/>
      <c r="AN72" s="29"/>
    </row>
    <row r="73" spans="1:40" s="2" customFormat="1" ht="21" customHeight="1" x14ac:dyDescent="0.15">
      <c r="A73" s="76">
        <v>27</v>
      </c>
      <c r="B73" s="117" t="s">
        <v>233</v>
      </c>
      <c r="C73" s="118"/>
      <c r="D73" s="118"/>
      <c r="E73" s="118"/>
      <c r="F73" s="118"/>
      <c r="G73" s="118"/>
      <c r="H73" s="119"/>
      <c r="I73" s="103"/>
      <c r="J73" s="104"/>
      <c r="K73" s="104"/>
      <c r="L73" s="104"/>
      <c r="M73" s="104"/>
      <c r="N73" s="104"/>
      <c r="O73" s="104"/>
      <c r="P73" s="104"/>
      <c r="Q73" s="141"/>
      <c r="R73" s="227"/>
      <c r="S73" s="227"/>
      <c r="T73" s="227"/>
      <c r="U73" s="227"/>
      <c r="V73" s="227"/>
      <c r="W73" s="227"/>
      <c r="X73" s="227"/>
      <c r="Y73" s="227"/>
      <c r="Z73" s="227"/>
      <c r="AA73" s="227"/>
      <c r="AB73" s="227"/>
      <c r="AC73" s="227"/>
      <c r="AD73" s="227"/>
      <c r="AE73" s="362"/>
      <c r="AF73" s="29"/>
      <c r="AG73" s="29"/>
      <c r="AH73" s="29"/>
      <c r="AI73" s="29"/>
      <c r="AJ73" s="29"/>
      <c r="AK73" s="29"/>
      <c r="AL73" s="29"/>
      <c r="AM73" s="29"/>
      <c r="AN73" s="29"/>
    </row>
    <row r="74" spans="1:40" s="2" customFormat="1" ht="60" customHeight="1" x14ac:dyDescent="0.15">
      <c r="A74" s="76">
        <v>28</v>
      </c>
      <c r="B74" s="117" t="s">
        <v>234</v>
      </c>
      <c r="C74" s="118"/>
      <c r="D74" s="118"/>
      <c r="E74" s="118"/>
      <c r="F74" s="118"/>
      <c r="G74" s="118"/>
      <c r="H74" s="119"/>
      <c r="I74" s="352"/>
      <c r="J74" s="353"/>
      <c r="K74" s="353"/>
      <c r="L74" s="353"/>
      <c r="M74" s="353"/>
      <c r="N74" s="353"/>
      <c r="O74" s="353"/>
      <c r="P74" s="353"/>
      <c r="Q74" s="353"/>
      <c r="R74" s="353"/>
      <c r="S74" s="353"/>
      <c r="T74" s="353"/>
      <c r="U74" s="353"/>
      <c r="V74" s="353"/>
      <c r="W74" s="353"/>
      <c r="X74" s="353"/>
      <c r="Y74" s="353"/>
      <c r="Z74" s="353"/>
      <c r="AA74" s="353"/>
      <c r="AB74" s="353"/>
      <c r="AC74" s="353"/>
      <c r="AD74" s="353"/>
      <c r="AE74" s="354"/>
      <c r="AF74" s="29"/>
      <c r="AG74" s="29"/>
      <c r="AH74" s="29"/>
      <c r="AI74" s="29"/>
      <c r="AJ74" s="29"/>
      <c r="AK74" s="29"/>
      <c r="AL74" s="29"/>
      <c r="AM74" s="29"/>
      <c r="AN74" s="29"/>
    </row>
    <row r="75" spans="1:40" s="2" customFormat="1" ht="21" customHeight="1" x14ac:dyDescent="0.15">
      <c r="A75" s="76">
        <v>29</v>
      </c>
      <c r="B75" s="117" t="s">
        <v>235</v>
      </c>
      <c r="C75" s="118"/>
      <c r="D75" s="118"/>
      <c r="E75" s="118"/>
      <c r="F75" s="118"/>
      <c r="G75" s="118"/>
      <c r="H75" s="119"/>
      <c r="I75" s="103"/>
      <c r="J75" s="104"/>
      <c r="K75" s="104"/>
      <c r="L75" s="141"/>
      <c r="M75" s="361"/>
      <c r="N75" s="227"/>
      <c r="O75" s="227"/>
      <c r="P75" s="227"/>
      <c r="Q75" s="227"/>
      <c r="R75" s="227"/>
      <c r="S75" s="227"/>
      <c r="T75" s="227"/>
      <c r="U75" s="227"/>
      <c r="V75" s="227"/>
      <c r="W75" s="227"/>
      <c r="X75" s="227"/>
      <c r="Y75" s="227"/>
      <c r="Z75" s="227"/>
      <c r="AA75" s="227"/>
      <c r="AB75" s="227"/>
      <c r="AC75" s="227"/>
      <c r="AD75" s="227"/>
      <c r="AE75" s="362"/>
      <c r="AF75" s="29"/>
      <c r="AG75" s="29"/>
      <c r="AH75" s="29"/>
      <c r="AI75" s="29"/>
      <c r="AJ75" s="29"/>
      <c r="AK75" s="29"/>
      <c r="AL75" s="29"/>
      <c r="AM75" s="29"/>
      <c r="AN75" s="29"/>
    </row>
    <row r="76" spans="1:40" s="2" customFormat="1" ht="21" customHeight="1" x14ac:dyDescent="0.15">
      <c r="A76" s="76">
        <v>30</v>
      </c>
      <c r="B76" s="117" t="s">
        <v>236</v>
      </c>
      <c r="C76" s="118"/>
      <c r="D76" s="118"/>
      <c r="E76" s="118"/>
      <c r="F76" s="118"/>
      <c r="G76" s="118"/>
      <c r="H76" s="119"/>
      <c r="I76" s="103"/>
      <c r="J76" s="104"/>
      <c r="K76" s="104"/>
      <c r="L76" s="104"/>
      <c r="M76" s="45" t="s">
        <v>151</v>
      </c>
      <c r="N76" s="67"/>
      <c r="O76" s="96" t="s">
        <v>209</v>
      </c>
      <c r="P76" s="96"/>
      <c r="Q76" s="96"/>
      <c r="R76" s="96"/>
      <c r="S76" s="96"/>
      <c r="T76" s="96"/>
      <c r="U76" s="96"/>
      <c r="V76" s="96"/>
      <c r="W76" s="96"/>
      <c r="X76" s="96"/>
      <c r="Y76" s="96"/>
      <c r="Z76" s="96"/>
      <c r="AA76" s="96"/>
      <c r="AB76" s="96"/>
      <c r="AC76" s="96"/>
      <c r="AD76" s="96"/>
      <c r="AE76" s="97"/>
      <c r="AF76" s="29"/>
      <c r="AG76" s="29"/>
      <c r="AH76" s="29"/>
      <c r="AI76" s="29"/>
      <c r="AJ76" s="29"/>
      <c r="AK76" s="29"/>
      <c r="AL76" s="29"/>
      <c r="AM76" s="29"/>
      <c r="AN76" s="29"/>
    </row>
    <row r="77" spans="1:40" s="2" customFormat="1" ht="21" customHeight="1" x14ac:dyDescent="0.15">
      <c r="A77" s="86">
        <v>31</v>
      </c>
      <c r="B77" s="120" t="s">
        <v>237</v>
      </c>
      <c r="C77" s="121"/>
      <c r="D77" s="121"/>
      <c r="E77" s="121"/>
      <c r="F77" s="121"/>
      <c r="G77" s="121"/>
      <c r="H77" s="122"/>
      <c r="I77" s="338" t="s">
        <v>152</v>
      </c>
      <c r="J77" s="339"/>
      <c r="K77" s="339"/>
      <c r="L77" s="339"/>
      <c r="M77" s="339"/>
      <c r="N77" s="340"/>
      <c r="O77" s="340"/>
      <c r="P77" s="339"/>
      <c r="Q77" s="339"/>
      <c r="R77" s="339"/>
      <c r="S77" s="339"/>
      <c r="T77" s="339"/>
      <c r="U77" s="339"/>
      <c r="V77" s="339"/>
      <c r="W77" s="339"/>
      <c r="X77" s="339"/>
      <c r="Y77" s="339"/>
      <c r="Z77" s="339"/>
      <c r="AA77" s="339"/>
      <c r="AB77" s="339"/>
      <c r="AC77" s="339"/>
      <c r="AD77" s="339"/>
      <c r="AE77" s="341"/>
      <c r="AF77" s="29"/>
      <c r="AG77" s="29"/>
      <c r="AH77" s="29"/>
      <c r="AI77" s="29"/>
      <c r="AJ77" s="29"/>
      <c r="AK77" s="29"/>
      <c r="AL77" s="29"/>
      <c r="AM77" s="29"/>
      <c r="AN77" s="29"/>
    </row>
    <row r="78" spans="1:40" s="2" customFormat="1" ht="21" customHeight="1" x14ac:dyDescent="0.15">
      <c r="A78" s="86"/>
      <c r="B78" s="123"/>
      <c r="C78" s="124"/>
      <c r="D78" s="124"/>
      <c r="E78" s="124"/>
      <c r="F78" s="124"/>
      <c r="G78" s="124"/>
      <c r="H78" s="125"/>
      <c r="I78" s="151" t="s">
        <v>153</v>
      </c>
      <c r="J78" s="152"/>
      <c r="K78" s="152"/>
      <c r="L78" s="152"/>
      <c r="M78" s="153"/>
      <c r="N78" s="69"/>
      <c r="O78" s="70"/>
      <c r="P78" s="151" t="s">
        <v>154</v>
      </c>
      <c r="Q78" s="152"/>
      <c r="R78" s="153"/>
      <c r="S78" s="69"/>
      <c r="T78" s="70"/>
      <c r="U78" s="70"/>
      <c r="V78" s="70"/>
      <c r="W78" s="70"/>
      <c r="X78" s="70"/>
      <c r="Y78" s="70"/>
      <c r="Z78" s="70"/>
      <c r="AA78" s="70"/>
      <c r="AB78" s="70"/>
      <c r="AC78" s="70"/>
      <c r="AD78" s="70"/>
      <c r="AE78" s="46"/>
      <c r="AF78" s="29" t="b">
        <v>0</v>
      </c>
      <c r="AG78" s="29" t="b">
        <v>0</v>
      </c>
      <c r="AH78" s="29"/>
      <c r="AI78" s="29"/>
      <c r="AJ78" s="29"/>
      <c r="AK78" s="29"/>
      <c r="AL78" s="29"/>
      <c r="AM78" s="29"/>
      <c r="AN78" s="29"/>
    </row>
    <row r="79" spans="1:40" s="2" customFormat="1" ht="21" customHeight="1" x14ac:dyDescent="0.15">
      <c r="A79" s="86"/>
      <c r="B79" s="123"/>
      <c r="C79" s="124"/>
      <c r="D79" s="124"/>
      <c r="E79" s="124"/>
      <c r="F79" s="124"/>
      <c r="G79" s="124"/>
      <c r="H79" s="125"/>
      <c r="I79" s="151" t="s">
        <v>155</v>
      </c>
      <c r="J79" s="152"/>
      <c r="K79" s="152"/>
      <c r="L79" s="152"/>
      <c r="M79" s="153"/>
      <c r="N79" s="69"/>
      <c r="O79" s="70"/>
      <c r="P79" s="151" t="s">
        <v>156</v>
      </c>
      <c r="Q79" s="152"/>
      <c r="R79" s="153"/>
      <c r="S79" s="69"/>
      <c r="T79" s="70"/>
      <c r="U79" s="70"/>
      <c r="V79" s="70"/>
      <c r="W79" s="70"/>
      <c r="X79" s="70"/>
      <c r="Y79" s="70"/>
      <c r="Z79" s="70"/>
      <c r="AA79" s="70"/>
      <c r="AB79" s="70"/>
      <c r="AC79" s="70"/>
      <c r="AD79" s="70"/>
      <c r="AE79" s="46"/>
      <c r="AF79" s="29" t="b">
        <v>0</v>
      </c>
      <c r="AG79" s="29" t="b">
        <v>0</v>
      </c>
      <c r="AH79" s="29"/>
      <c r="AI79" s="29"/>
      <c r="AJ79" s="29"/>
      <c r="AK79" s="29"/>
      <c r="AL79" s="29"/>
      <c r="AM79" s="29"/>
      <c r="AN79" s="29"/>
    </row>
    <row r="80" spans="1:40" s="2" customFormat="1" ht="21" customHeight="1" x14ac:dyDescent="0.15">
      <c r="A80" s="86"/>
      <c r="B80" s="123"/>
      <c r="C80" s="124"/>
      <c r="D80" s="124"/>
      <c r="E80" s="124"/>
      <c r="F80" s="124"/>
      <c r="G80" s="124"/>
      <c r="H80" s="125"/>
      <c r="I80" s="151" t="s">
        <v>157</v>
      </c>
      <c r="J80" s="152"/>
      <c r="K80" s="152"/>
      <c r="L80" s="152"/>
      <c r="M80" s="153"/>
      <c r="N80" s="69"/>
      <c r="O80" s="70"/>
      <c r="P80" s="151" t="s">
        <v>158</v>
      </c>
      <c r="Q80" s="152"/>
      <c r="R80" s="153"/>
      <c r="S80" s="69"/>
      <c r="T80" s="70"/>
      <c r="U80" s="70"/>
      <c r="V80" s="70"/>
      <c r="W80" s="70"/>
      <c r="X80" s="70"/>
      <c r="Y80" s="70"/>
      <c r="Z80" s="70"/>
      <c r="AA80" s="70"/>
      <c r="AB80" s="70"/>
      <c r="AC80" s="70"/>
      <c r="AD80" s="70"/>
      <c r="AE80" s="46"/>
      <c r="AF80" s="29" t="b">
        <v>0</v>
      </c>
      <c r="AG80" s="29" t="b">
        <v>0</v>
      </c>
      <c r="AH80" s="29"/>
      <c r="AI80" s="29"/>
      <c r="AJ80" s="29"/>
      <c r="AK80" s="29"/>
      <c r="AL80" s="29"/>
      <c r="AM80" s="29"/>
      <c r="AN80" s="29"/>
    </row>
    <row r="81" spans="1:40" s="2" customFormat="1" ht="21" customHeight="1" x14ac:dyDescent="0.15">
      <c r="A81" s="86"/>
      <c r="B81" s="123"/>
      <c r="C81" s="124"/>
      <c r="D81" s="124"/>
      <c r="E81" s="124"/>
      <c r="F81" s="124"/>
      <c r="G81" s="124"/>
      <c r="H81" s="125"/>
      <c r="I81" s="151" t="s">
        <v>159</v>
      </c>
      <c r="J81" s="152"/>
      <c r="K81" s="152"/>
      <c r="L81" s="152"/>
      <c r="M81" s="153"/>
      <c r="N81" s="69"/>
      <c r="O81" s="70"/>
      <c r="P81" s="345"/>
      <c r="Q81" s="346"/>
      <c r="R81" s="346"/>
      <c r="S81" s="346"/>
      <c r="T81" s="346"/>
      <c r="U81" s="346"/>
      <c r="V81" s="346"/>
      <c r="W81" s="346"/>
      <c r="X81" s="346"/>
      <c r="Y81" s="346"/>
      <c r="Z81" s="346"/>
      <c r="AA81" s="346"/>
      <c r="AB81" s="346"/>
      <c r="AC81" s="346"/>
      <c r="AD81" s="346"/>
      <c r="AE81" s="347"/>
      <c r="AF81" s="29" t="b">
        <v>0</v>
      </c>
      <c r="AG81" s="29"/>
      <c r="AH81" s="29"/>
      <c r="AI81" s="29"/>
      <c r="AJ81" s="29"/>
      <c r="AK81" s="29"/>
      <c r="AL81" s="29"/>
      <c r="AM81" s="29"/>
      <c r="AN81" s="29"/>
    </row>
    <row r="82" spans="1:40" s="2" customFormat="1" ht="21" customHeight="1" x14ac:dyDescent="0.15">
      <c r="A82" s="86"/>
      <c r="B82" s="126"/>
      <c r="C82" s="127"/>
      <c r="D82" s="127"/>
      <c r="E82" s="127"/>
      <c r="F82" s="127"/>
      <c r="G82" s="127"/>
      <c r="H82" s="128"/>
      <c r="I82" s="151" t="s">
        <v>160</v>
      </c>
      <c r="J82" s="152"/>
      <c r="K82" s="152"/>
      <c r="L82" s="152"/>
      <c r="M82" s="152"/>
      <c r="N82" s="334"/>
      <c r="O82" s="335"/>
      <c r="P82" s="336"/>
      <c r="Q82" s="336"/>
      <c r="R82" s="336"/>
      <c r="S82" s="336"/>
      <c r="T82" s="336"/>
      <c r="U82" s="336"/>
      <c r="V82" s="336"/>
      <c r="W82" s="336"/>
      <c r="X82" s="336"/>
      <c r="Y82" s="336"/>
      <c r="Z82" s="336"/>
      <c r="AA82" s="336"/>
      <c r="AB82" s="336"/>
      <c r="AC82" s="336"/>
      <c r="AD82" s="336"/>
      <c r="AE82" s="337"/>
      <c r="AF82" s="29"/>
      <c r="AG82" s="29"/>
      <c r="AH82" s="29"/>
      <c r="AI82" s="29"/>
      <c r="AJ82" s="29"/>
      <c r="AK82" s="29"/>
      <c r="AL82" s="29"/>
      <c r="AM82" s="29"/>
      <c r="AN82" s="29"/>
    </row>
    <row r="83" spans="1:40" s="2" customFormat="1" ht="21" customHeight="1" x14ac:dyDescent="0.15">
      <c r="A83" s="76">
        <v>32</v>
      </c>
      <c r="B83" s="129" t="s">
        <v>238</v>
      </c>
      <c r="C83" s="130"/>
      <c r="D83" s="130"/>
      <c r="E83" s="130"/>
      <c r="F83" s="130"/>
      <c r="G83" s="130"/>
      <c r="H83" s="131"/>
      <c r="I83" s="111"/>
      <c r="J83" s="112"/>
      <c r="K83" s="112"/>
      <c r="L83" s="112"/>
      <c r="M83" s="112"/>
      <c r="N83" s="342" t="s">
        <v>210</v>
      </c>
      <c r="O83" s="343"/>
      <c r="P83" s="344"/>
      <c r="Q83" s="355"/>
      <c r="R83" s="356"/>
      <c r="S83" s="356"/>
      <c r="T83" s="356"/>
      <c r="U83" s="356"/>
      <c r="V83" s="356"/>
      <c r="W83" s="356"/>
      <c r="X83" s="356"/>
      <c r="Y83" s="356"/>
      <c r="Z83" s="356"/>
      <c r="AA83" s="356"/>
      <c r="AB83" s="356"/>
      <c r="AC83" s="356"/>
      <c r="AD83" s="356"/>
      <c r="AE83" s="357"/>
      <c r="AF83" s="29">
        <v>2</v>
      </c>
      <c r="AG83" s="29"/>
      <c r="AH83" s="29"/>
      <c r="AI83" s="29"/>
      <c r="AJ83" s="29"/>
      <c r="AK83" s="29"/>
      <c r="AL83" s="29"/>
      <c r="AM83" s="29"/>
      <c r="AN83" s="29"/>
    </row>
    <row r="84" spans="1:40" s="2" customFormat="1" ht="21" customHeight="1" x14ac:dyDescent="0.15">
      <c r="A84" s="86">
        <v>33</v>
      </c>
      <c r="B84" s="132" t="s">
        <v>161</v>
      </c>
      <c r="C84" s="133"/>
      <c r="D84" s="133"/>
      <c r="E84" s="133"/>
      <c r="F84" s="133"/>
      <c r="G84" s="133"/>
      <c r="H84" s="134"/>
      <c r="I84" s="100" t="s">
        <v>162</v>
      </c>
      <c r="J84" s="96"/>
      <c r="K84" s="96"/>
      <c r="L84" s="96"/>
      <c r="M84" s="101"/>
      <c r="N84" s="105"/>
      <c r="O84" s="106"/>
      <c r="P84" s="106"/>
      <c r="Q84" s="107"/>
      <c r="R84" s="42" t="s">
        <v>137</v>
      </c>
      <c r="S84" s="108"/>
      <c r="T84" s="109"/>
      <c r="U84" s="109"/>
      <c r="V84" s="110"/>
      <c r="W84" s="149"/>
      <c r="X84" s="149"/>
      <c r="Y84" s="149"/>
      <c r="Z84" s="149"/>
      <c r="AA84" s="149"/>
      <c r="AB84" s="149"/>
      <c r="AC84" s="149"/>
      <c r="AD84" s="149"/>
      <c r="AE84" s="150"/>
      <c r="AF84" s="29"/>
      <c r="AG84" s="29"/>
      <c r="AH84" s="29"/>
      <c r="AI84" s="29"/>
      <c r="AJ84" s="29"/>
      <c r="AK84" s="29"/>
      <c r="AL84" s="29"/>
      <c r="AM84" s="29"/>
      <c r="AN84" s="29"/>
    </row>
    <row r="85" spans="1:40" s="2" customFormat="1" ht="21" customHeight="1" x14ac:dyDescent="0.15">
      <c r="A85" s="86"/>
      <c r="B85" s="135"/>
      <c r="C85" s="136"/>
      <c r="D85" s="136"/>
      <c r="E85" s="136"/>
      <c r="F85" s="136"/>
      <c r="G85" s="136"/>
      <c r="H85" s="137"/>
      <c r="I85" s="154" t="s">
        <v>163</v>
      </c>
      <c r="J85" s="155"/>
      <c r="K85" s="155"/>
      <c r="L85" s="155"/>
      <c r="M85" s="156"/>
      <c r="N85" s="116" t="s">
        <v>164</v>
      </c>
      <c r="O85" s="116"/>
      <c r="P85" s="116"/>
      <c r="Q85" s="102"/>
      <c r="R85" s="102"/>
      <c r="S85" s="98" t="s">
        <v>165</v>
      </c>
      <c r="T85" s="98"/>
      <c r="U85" s="98"/>
      <c r="V85" s="98"/>
      <c r="W85" s="98"/>
      <c r="X85" s="98"/>
      <c r="Y85" s="98"/>
      <c r="Z85" s="98"/>
      <c r="AA85" s="98"/>
      <c r="AB85" s="98"/>
      <c r="AC85" s="98"/>
      <c r="AD85" s="98"/>
      <c r="AE85" s="99"/>
      <c r="AF85" s="31"/>
      <c r="AG85" s="29"/>
      <c r="AH85" s="29"/>
      <c r="AI85" s="29"/>
      <c r="AJ85" s="29"/>
      <c r="AK85" s="29"/>
      <c r="AL85" s="29"/>
      <c r="AM85" s="29"/>
      <c r="AN85" s="29"/>
    </row>
    <row r="86" spans="1:40" s="2" customFormat="1" ht="21" customHeight="1" x14ac:dyDescent="0.15">
      <c r="A86" s="86"/>
      <c r="B86" s="135"/>
      <c r="C86" s="136"/>
      <c r="D86" s="136"/>
      <c r="E86" s="136"/>
      <c r="F86" s="136"/>
      <c r="G86" s="136"/>
      <c r="H86" s="137"/>
      <c r="I86" s="157"/>
      <c r="J86" s="158"/>
      <c r="K86" s="158"/>
      <c r="L86" s="158"/>
      <c r="M86" s="159"/>
      <c r="N86" s="116" t="s">
        <v>166</v>
      </c>
      <c r="O86" s="116"/>
      <c r="P86" s="116"/>
      <c r="Q86" s="102"/>
      <c r="R86" s="102"/>
      <c r="S86" s="98" t="s">
        <v>165</v>
      </c>
      <c r="T86" s="98"/>
      <c r="U86" s="98"/>
      <c r="V86" s="98"/>
      <c r="W86" s="98"/>
      <c r="X86" s="98"/>
      <c r="Y86" s="98"/>
      <c r="Z86" s="98"/>
      <c r="AA86" s="98"/>
      <c r="AB86" s="98"/>
      <c r="AC86" s="98"/>
      <c r="AD86" s="98"/>
      <c r="AE86" s="99"/>
      <c r="AF86" s="31"/>
      <c r="AG86" s="29"/>
      <c r="AH86" s="29"/>
      <c r="AI86" s="29"/>
      <c r="AJ86" s="29"/>
      <c r="AK86" s="29"/>
      <c r="AL86" s="29"/>
      <c r="AM86" s="29"/>
      <c r="AN86" s="29"/>
    </row>
    <row r="87" spans="1:40" s="2" customFormat="1" ht="21" customHeight="1" x14ac:dyDescent="0.15">
      <c r="A87" s="86"/>
      <c r="B87" s="135"/>
      <c r="C87" s="136"/>
      <c r="D87" s="136"/>
      <c r="E87" s="136"/>
      <c r="F87" s="136"/>
      <c r="G87" s="136"/>
      <c r="H87" s="137"/>
      <c r="I87" s="157"/>
      <c r="J87" s="158"/>
      <c r="K87" s="158"/>
      <c r="L87" s="158"/>
      <c r="M87" s="159"/>
      <c r="N87" s="116" t="s">
        <v>167</v>
      </c>
      <c r="O87" s="116"/>
      <c r="P87" s="116"/>
      <c r="Q87" s="102"/>
      <c r="R87" s="102"/>
      <c r="S87" s="98" t="s">
        <v>165</v>
      </c>
      <c r="T87" s="98"/>
      <c r="U87" s="98"/>
      <c r="V87" s="98"/>
      <c r="W87" s="98"/>
      <c r="X87" s="98"/>
      <c r="Y87" s="98"/>
      <c r="Z87" s="98"/>
      <c r="AA87" s="98"/>
      <c r="AB87" s="98"/>
      <c r="AC87" s="98"/>
      <c r="AD87" s="98"/>
      <c r="AE87" s="99"/>
      <c r="AF87" s="31"/>
      <c r="AG87" s="29"/>
      <c r="AH87" s="29"/>
      <c r="AI87" s="29"/>
      <c r="AJ87" s="29"/>
      <c r="AK87" s="29"/>
      <c r="AL87" s="29"/>
      <c r="AM87" s="29"/>
      <c r="AN87" s="29"/>
    </row>
    <row r="88" spans="1:40" s="2" customFormat="1" ht="21" customHeight="1" x14ac:dyDescent="0.15">
      <c r="A88" s="86"/>
      <c r="B88" s="135"/>
      <c r="C88" s="136"/>
      <c r="D88" s="136"/>
      <c r="E88" s="136"/>
      <c r="F88" s="136"/>
      <c r="G88" s="136"/>
      <c r="H88" s="137"/>
      <c r="I88" s="160"/>
      <c r="J88" s="161"/>
      <c r="K88" s="161"/>
      <c r="L88" s="161"/>
      <c r="M88" s="162"/>
      <c r="N88" s="116" t="s">
        <v>168</v>
      </c>
      <c r="O88" s="116"/>
      <c r="P88" s="116"/>
      <c r="Q88" s="102"/>
      <c r="R88" s="102"/>
      <c r="S88" s="98" t="s">
        <v>165</v>
      </c>
      <c r="T88" s="98"/>
      <c r="U88" s="98"/>
      <c r="V88" s="98"/>
      <c r="W88" s="98"/>
      <c r="X88" s="98"/>
      <c r="Y88" s="98"/>
      <c r="Z88" s="98"/>
      <c r="AA88" s="98"/>
      <c r="AB88" s="98"/>
      <c r="AC88" s="98"/>
      <c r="AD88" s="98"/>
      <c r="AE88" s="99"/>
      <c r="AF88" s="31"/>
      <c r="AG88" s="29"/>
      <c r="AH88" s="29"/>
      <c r="AI88" s="29"/>
      <c r="AJ88" s="29"/>
      <c r="AK88" s="29"/>
      <c r="AL88" s="29"/>
      <c r="AM88" s="29"/>
      <c r="AN88" s="29"/>
    </row>
    <row r="89" spans="1:40" s="2" customFormat="1" ht="21" customHeight="1" x14ac:dyDescent="0.15">
      <c r="A89" s="86"/>
      <c r="B89" s="135"/>
      <c r="C89" s="136"/>
      <c r="D89" s="136"/>
      <c r="E89" s="136"/>
      <c r="F89" s="136"/>
      <c r="G89" s="136"/>
      <c r="H89" s="137"/>
      <c r="I89" s="100" t="s">
        <v>72</v>
      </c>
      <c r="J89" s="96"/>
      <c r="K89" s="96"/>
      <c r="L89" s="96"/>
      <c r="M89" s="101"/>
      <c r="N89" s="116" t="s">
        <v>167</v>
      </c>
      <c r="O89" s="116"/>
      <c r="P89" s="116"/>
      <c r="Q89" s="145"/>
      <c r="R89" s="145"/>
      <c r="S89" s="98" t="s">
        <v>169</v>
      </c>
      <c r="T89" s="98"/>
      <c r="U89" s="98"/>
      <c r="V89" s="98"/>
      <c r="W89" s="98"/>
      <c r="X89" s="98"/>
      <c r="Y89" s="98"/>
      <c r="Z89" s="98"/>
      <c r="AA89" s="98"/>
      <c r="AB89" s="98"/>
      <c r="AC89" s="98"/>
      <c r="AD89" s="98"/>
      <c r="AE89" s="99"/>
      <c r="AF89" s="31"/>
      <c r="AG89" s="29"/>
      <c r="AH89" s="29"/>
      <c r="AI89" s="29"/>
      <c r="AJ89" s="29"/>
      <c r="AK89" s="29"/>
      <c r="AL89" s="29"/>
      <c r="AM89" s="29"/>
      <c r="AN89" s="29"/>
    </row>
    <row r="90" spans="1:40" s="2" customFormat="1" ht="21" customHeight="1" x14ac:dyDescent="0.15">
      <c r="A90" s="86"/>
      <c r="B90" s="138"/>
      <c r="C90" s="139"/>
      <c r="D90" s="139"/>
      <c r="E90" s="139"/>
      <c r="F90" s="139"/>
      <c r="G90" s="139"/>
      <c r="H90" s="140"/>
      <c r="I90" s="100" t="s">
        <v>170</v>
      </c>
      <c r="J90" s="96"/>
      <c r="K90" s="96"/>
      <c r="L90" s="96"/>
      <c r="M90" s="101"/>
      <c r="N90" s="146"/>
      <c r="O90" s="147"/>
      <c r="P90" s="147"/>
      <c r="Q90" s="147"/>
      <c r="R90" s="147"/>
      <c r="S90" s="147"/>
      <c r="T90" s="147"/>
      <c r="U90" s="147"/>
      <c r="V90" s="147"/>
      <c r="W90" s="147"/>
      <c r="X90" s="147"/>
      <c r="Y90" s="147"/>
      <c r="Z90" s="147"/>
      <c r="AA90" s="147"/>
      <c r="AB90" s="147"/>
      <c r="AC90" s="147"/>
      <c r="AD90" s="147"/>
      <c r="AE90" s="148"/>
      <c r="AF90" s="29"/>
      <c r="AG90" s="29"/>
      <c r="AH90" s="29"/>
      <c r="AI90" s="29"/>
      <c r="AJ90" s="29"/>
      <c r="AK90" s="29"/>
      <c r="AL90" s="29"/>
      <c r="AM90" s="29"/>
      <c r="AN90" s="29"/>
    </row>
    <row r="91" spans="1:40" s="2" customFormat="1" ht="21" customHeight="1" x14ac:dyDescent="0.15">
      <c r="A91" s="76">
        <v>34</v>
      </c>
      <c r="B91" s="218" t="s">
        <v>171</v>
      </c>
      <c r="C91" s="219"/>
      <c r="D91" s="219"/>
      <c r="E91" s="219"/>
      <c r="F91" s="219"/>
      <c r="G91" s="219"/>
      <c r="H91" s="220"/>
      <c r="I91" s="209" t="s">
        <v>172</v>
      </c>
      <c r="J91" s="210"/>
      <c r="K91" s="210"/>
      <c r="L91" s="210"/>
      <c r="M91" s="210"/>
      <c r="N91" s="210"/>
      <c r="O91" s="210"/>
      <c r="P91" s="210"/>
      <c r="Q91" s="210"/>
      <c r="R91" s="210"/>
      <c r="S91" s="210"/>
      <c r="T91" s="210"/>
      <c r="U91" s="210"/>
      <c r="V91" s="210"/>
      <c r="W91" s="210"/>
      <c r="X91" s="210"/>
      <c r="Y91" s="210"/>
      <c r="Z91" s="210"/>
      <c r="AA91" s="210"/>
      <c r="AB91" s="210"/>
      <c r="AC91" s="210"/>
      <c r="AD91" s="210"/>
      <c r="AE91" s="211"/>
      <c r="AF91" s="29"/>
      <c r="AG91" s="29"/>
      <c r="AH91" s="29"/>
      <c r="AI91" s="29"/>
      <c r="AJ91" s="29"/>
      <c r="AK91" s="29"/>
      <c r="AL91" s="29"/>
      <c r="AM91" s="29"/>
      <c r="AN91" s="29"/>
    </row>
    <row r="92" spans="1:40" s="2" customFormat="1" ht="21" customHeight="1" x14ac:dyDescent="0.15">
      <c r="A92" s="76">
        <v>35</v>
      </c>
      <c r="B92" s="113" t="s">
        <v>173</v>
      </c>
      <c r="C92" s="114"/>
      <c r="D92" s="114"/>
      <c r="E92" s="114"/>
      <c r="F92" s="114"/>
      <c r="G92" s="114"/>
      <c r="H92" s="115"/>
      <c r="I92" s="212"/>
      <c r="J92" s="213"/>
      <c r="K92" s="213"/>
      <c r="L92" s="213"/>
      <c r="M92" s="213"/>
      <c r="N92" s="213"/>
      <c r="O92" s="213"/>
      <c r="P92" s="213"/>
      <c r="Q92" s="213"/>
      <c r="R92" s="213"/>
      <c r="S92" s="213"/>
      <c r="T92" s="213"/>
      <c r="U92" s="213"/>
      <c r="V92" s="213"/>
      <c r="W92" s="213"/>
      <c r="X92" s="213"/>
      <c r="Y92" s="213"/>
      <c r="Z92" s="213"/>
      <c r="AA92" s="213"/>
      <c r="AB92" s="213"/>
      <c r="AC92" s="213"/>
      <c r="AD92" s="213"/>
      <c r="AE92" s="214"/>
      <c r="AF92" s="29"/>
      <c r="AG92" s="29"/>
      <c r="AH92" s="29"/>
      <c r="AI92" s="29"/>
      <c r="AJ92" s="29"/>
      <c r="AK92" s="29"/>
      <c r="AL92" s="29"/>
      <c r="AM92" s="29"/>
      <c r="AN92" s="29"/>
    </row>
    <row r="93" spans="1:40" ht="42" customHeight="1" x14ac:dyDescent="0.15">
      <c r="A93" s="76">
        <v>36</v>
      </c>
      <c r="B93" s="117" t="s">
        <v>244</v>
      </c>
      <c r="C93" s="118"/>
      <c r="D93" s="118"/>
      <c r="E93" s="118"/>
      <c r="F93" s="118"/>
      <c r="G93" s="118"/>
      <c r="H93" s="119"/>
      <c r="I93" s="212"/>
      <c r="J93" s="213"/>
      <c r="K93" s="213"/>
      <c r="L93" s="213"/>
      <c r="M93" s="213"/>
      <c r="N93" s="213"/>
      <c r="O93" s="213"/>
      <c r="P93" s="213"/>
      <c r="Q93" s="213"/>
      <c r="R93" s="213"/>
      <c r="S93" s="213"/>
      <c r="T93" s="213"/>
      <c r="U93" s="213"/>
      <c r="V93" s="213"/>
      <c r="W93" s="213"/>
      <c r="X93" s="213"/>
      <c r="Y93" s="213"/>
      <c r="Z93" s="213"/>
      <c r="AA93" s="213"/>
      <c r="AB93" s="213"/>
      <c r="AC93" s="213"/>
      <c r="AD93" s="213"/>
      <c r="AE93" s="214"/>
    </row>
    <row r="94" spans="1:40" ht="21" customHeight="1" x14ac:dyDescent="0.15">
      <c r="A94" s="76">
        <v>37</v>
      </c>
      <c r="B94" s="117" t="s">
        <v>174</v>
      </c>
      <c r="C94" s="118"/>
      <c r="D94" s="118"/>
      <c r="E94" s="118"/>
      <c r="F94" s="118"/>
      <c r="G94" s="118"/>
      <c r="H94" s="119"/>
      <c r="I94" s="215"/>
      <c r="J94" s="216"/>
      <c r="K94" s="216"/>
      <c r="L94" s="216"/>
      <c r="M94" s="216"/>
      <c r="N94" s="216"/>
      <c r="O94" s="216"/>
      <c r="P94" s="216"/>
      <c r="Q94" s="216"/>
      <c r="R94" s="216"/>
      <c r="S94" s="216"/>
      <c r="T94" s="216"/>
      <c r="U94" s="216"/>
      <c r="V94" s="216"/>
      <c r="W94" s="216"/>
      <c r="X94" s="216"/>
      <c r="Y94" s="216"/>
      <c r="Z94" s="216"/>
      <c r="AA94" s="216"/>
      <c r="AB94" s="216"/>
      <c r="AC94" s="216"/>
      <c r="AD94" s="216"/>
      <c r="AE94" s="217"/>
    </row>
    <row r="95" spans="1:40" ht="99" customHeight="1" x14ac:dyDescent="0.15">
      <c r="A95" s="76">
        <v>38</v>
      </c>
      <c r="B95" s="113" t="s">
        <v>175</v>
      </c>
      <c r="C95" s="114"/>
      <c r="D95" s="114"/>
      <c r="E95" s="114"/>
      <c r="F95" s="114"/>
      <c r="G95" s="114"/>
      <c r="H95" s="115"/>
      <c r="I95" s="142"/>
      <c r="J95" s="143"/>
      <c r="K95" s="143"/>
      <c r="L95" s="143"/>
      <c r="M95" s="143"/>
      <c r="N95" s="143"/>
      <c r="O95" s="143"/>
      <c r="P95" s="143"/>
      <c r="Q95" s="143"/>
      <c r="R95" s="143"/>
      <c r="S95" s="143"/>
      <c r="T95" s="143"/>
      <c r="U95" s="143"/>
      <c r="V95" s="143"/>
      <c r="W95" s="143"/>
      <c r="X95" s="143"/>
      <c r="Y95" s="143"/>
      <c r="Z95" s="143"/>
      <c r="AA95" s="143"/>
      <c r="AB95" s="143"/>
      <c r="AC95" s="143"/>
      <c r="AD95" s="143"/>
      <c r="AE95" s="144"/>
    </row>
    <row r="96" spans="1:40" ht="21" customHeight="1" x14ac:dyDescent="0.15">
      <c r="A96" s="173">
        <v>39</v>
      </c>
      <c r="B96" s="175" t="s">
        <v>239</v>
      </c>
      <c r="C96" s="176"/>
      <c r="D96" s="176"/>
      <c r="E96" s="176"/>
      <c r="F96" s="176"/>
      <c r="G96" s="176"/>
      <c r="H96" s="177"/>
      <c r="I96" s="182" t="s">
        <v>240</v>
      </c>
      <c r="J96" s="183"/>
      <c r="K96" s="184"/>
      <c r="L96" s="200"/>
      <c r="M96" s="201"/>
      <c r="N96" s="201"/>
      <c r="O96" s="202"/>
      <c r="P96" s="203"/>
      <c r="Q96" s="204"/>
      <c r="R96" s="204"/>
      <c r="S96" s="204"/>
      <c r="T96" s="204"/>
      <c r="U96" s="204"/>
      <c r="V96" s="204"/>
      <c r="W96" s="204"/>
      <c r="X96" s="204"/>
      <c r="Y96" s="204"/>
      <c r="Z96" s="204"/>
      <c r="AA96" s="204"/>
      <c r="AB96" s="204"/>
      <c r="AC96" s="204"/>
      <c r="AD96" s="204"/>
      <c r="AE96" s="205"/>
      <c r="AF96" s="50" t="s">
        <v>176</v>
      </c>
    </row>
    <row r="97" spans="1:40" ht="21" customHeight="1" x14ac:dyDescent="0.15">
      <c r="A97" s="173"/>
      <c r="B97" s="178"/>
      <c r="C97" s="176"/>
      <c r="D97" s="176"/>
      <c r="E97" s="176"/>
      <c r="F97" s="176"/>
      <c r="G97" s="176"/>
      <c r="H97" s="177"/>
      <c r="I97" s="185" t="s">
        <v>177</v>
      </c>
      <c r="J97" s="186"/>
      <c r="K97" s="187"/>
      <c r="L97" s="206"/>
      <c r="M97" s="207"/>
      <c r="N97" s="207"/>
      <c r="O97" s="207"/>
      <c r="P97" s="207"/>
      <c r="Q97" s="207"/>
      <c r="R97" s="207"/>
      <c r="S97" s="207"/>
      <c r="T97" s="207"/>
      <c r="U97" s="207"/>
      <c r="V97" s="207"/>
      <c r="W97" s="207"/>
      <c r="X97" s="207"/>
      <c r="Y97" s="207"/>
      <c r="Z97" s="207"/>
      <c r="AA97" s="207"/>
      <c r="AB97" s="207"/>
      <c r="AC97" s="207"/>
      <c r="AD97" s="207"/>
      <c r="AE97" s="208"/>
      <c r="AF97" s="50" t="s">
        <v>178</v>
      </c>
    </row>
    <row r="98" spans="1:40" s="2" customFormat="1" ht="21" customHeight="1" x14ac:dyDescent="0.15">
      <c r="A98" s="173"/>
      <c r="B98" s="178"/>
      <c r="C98" s="176"/>
      <c r="D98" s="176"/>
      <c r="E98" s="176"/>
      <c r="F98" s="176"/>
      <c r="G98" s="176"/>
      <c r="H98" s="177"/>
      <c r="I98" s="185" t="s">
        <v>179</v>
      </c>
      <c r="J98" s="186"/>
      <c r="K98" s="187"/>
      <c r="L98" s="200"/>
      <c r="M98" s="201"/>
      <c r="N98" s="201"/>
      <c r="O98" s="202"/>
      <c r="P98" s="203"/>
      <c r="Q98" s="204"/>
      <c r="R98" s="204"/>
      <c r="S98" s="204"/>
      <c r="T98" s="204"/>
      <c r="U98" s="204"/>
      <c r="V98" s="204"/>
      <c r="W98" s="204"/>
      <c r="X98" s="204"/>
      <c r="Y98" s="204"/>
      <c r="Z98" s="204"/>
      <c r="AA98" s="204"/>
      <c r="AB98" s="204"/>
      <c r="AC98" s="204"/>
      <c r="AD98" s="204"/>
      <c r="AE98" s="205"/>
      <c r="AF98" s="50" t="s">
        <v>180</v>
      </c>
      <c r="AG98" s="29"/>
      <c r="AH98" s="29"/>
      <c r="AI98" s="29"/>
      <c r="AJ98" s="29"/>
      <c r="AK98" s="29"/>
      <c r="AL98" s="29"/>
      <c r="AM98" s="29"/>
      <c r="AN98" s="29"/>
    </row>
    <row r="99" spans="1:40" s="2" customFormat="1" ht="21" customHeight="1" x14ac:dyDescent="0.15">
      <c r="A99" s="173"/>
      <c r="B99" s="178"/>
      <c r="C99" s="176"/>
      <c r="D99" s="176"/>
      <c r="E99" s="176"/>
      <c r="F99" s="176"/>
      <c r="G99" s="176"/>
      <c r="H99" s="177"/>
      <c r="I99" s="188" t="s">
        <v>181</v>
      </c>
      <c r="J99" s="189"/>
      <c r="K99" s="190"/>
      <c r="L99" s="194"/>
      <c r="M99" s="195"/>
      <c r="N99" s="195"/>
      <c r="O99" s="195"/>
      <c r="P99" s="195"/>
      <c r="Q99" s="195"/>
      <c r="R99" s="195"/>
      <c r="S99" s="195"/>
      <c r="T99" s="195"/>
      <c r="U99" s="195"/>
      <c r="V99" s="195"/>
      <c r="W99" s="195"/>
      <c r="X99" s="195"/>
      <c r="Y99" s="195"/>
      <c r="Z99" s="195"/>
      <c r="AA99" s="195"/>
      <c r="AB99" s="195"/>
      <c r="AC99" s="195"/>
      <c r="AD99" s="195"/>
      <c r="AE99" s="196"/>
      <c r="AF99" s="50" t="s">
        <v>182</v>
      </c>
      <c r="AG99" s="29"/>
      <c r="AH99" s="29"/>
      <c r="AI99" s="29"/>
      <c r="AJ99" s="29"/>
      <c r="AK99" s="29"/>
      <c r="AL99" s="29"/>
      <c r="AM99" s="29"/>
      <c r="AN99" s="29"/>
    </row>
    <row r="100" spans="1:40" s="2" customFormat="1" ht="21" customHeight="1" thickBot="1" x14ac:dyDescent="0.2">
      <c r="A100" s="174"/>
      <c r="B100" s="179"/>
      <c r="C100" s="180"/>
      <c r="D100" s="180"/>
      <c r="E100" s="180"/>
      <c r="F100" s="180"/>
      <c r="G100" s="180"/>
      <c r="H100" s="181"/>
      <c r="I100" s="191"/>
      <c r="J100" s="192"/>
      <c r="K100" s="193"/>
      <c r="L100" s="197"/>
      <c r="M100" s="198"/>
      <c r="N100" s="198"/>
      <c r="O100" s="198"/>
      <c r="P100" s="198"/>
      <c r="Q100" s="198"/>
      <c r="R100" s="198"/>
      <c r="S100" s="198"/>
      <c r="T100" s="198"/>
      <c r="U100" s="198"/>
      <c r="V100" s="198"/>
      <c r="W100" s="198"/>
      <c r="X100" s="198"/>
      <c r="Y100" s="198"/>
      <c r="Z100" s="198"/>
      <c r="AA100" s="198"/>
      <c r="AB100" s="198"/>
      <c r="AC100" s="198"/>
      <c r="AD100" s="198"/>
      <c r="AE100" s="199"/>
      <c r="AF100" s="50" t="s">
        <v>183</v>
      </c>
      <c r="AG100" s="29"/>
      <c r="AH100" s="29"/>
      <c r="AI100" s="29"/>
      <c r="AJ100" s="29"/>
      <c r="AK100" s="29"/>
      <c r="AL100" s="29"/>
      <c r="AM100" s="29"/>
      <c r="AN100" s="29"/>
    </row>
    <row r="101" spans="1:40" s="2" customFormat="1" ht="15" customHeight="1" x14ac:dyDescent="0.15">
      <c r="A101" s="3"/>
      <c r="B101" s="4"/>
      <c r="C101" s="4"/>
      <c r="D101" s="4"/>
      <c r="E101" s="4"/>
      <c r="F101" s="4"/>
      <c r="G101" s="4"/>
      <c r="H101" s="4"/>
      <c r="I101" s="3"/>
      <c r="J101" s="3"/>
      <c r="K101" s="3"/>
      <c r="L101" s="3"/>
      <c r="M101" s="3"/>
      <c r="N101" s="3"/>
      <c r="O101" s="3"/>
      <c r="P101" s="3"/>
      <c r="Q101" s="3"/>
      <c r="R101" s="3"/>
      <c r="S101" s="3"/>
      <c r="T101" s="3"/>
      <c r="U101" s="3"/>
      <c r="V101" s="3"/>
      <c r="W101" s="3"/>
      <c r="X101" s="3"/>
      <c r="Y101" s="3"/>
      <c r="Z101" s="3"/>
      <c r="AA101" s="3"/>
      <c r="AB101" s="3"/>
      <c r="AC101" s="3"/>
      <c r="AD101" s="3"/>
      <c r="AF101" s="50" t="s">
        <v>184</v>
      </c>
      <c r="AG101" s="29"/>
      <c r="AH101" s="29"/>
      <c r="AI101" s="29"/>
      <c r="AJ101" s="29"/>
      <c r="AK101" s="29"/>
      <c r="AL101" s="29"/>
      <c r="AM101" s="29"/>
      <c r="AN101" s="29"/>
    </row>
    <row r="102" spans="1:40" ht="15" customHeight="1" x14ac:dyDescent="0.15">
      <c r="AE102" s="2"/>
      <c r="AF102" s="50" t="s">
        <v>185</v>
      </c>
    </row>
    <row r="103" spans="1:40" ht="15" customHeight="1" x14ac:dyDescent="0.15">
      <c r="AE103" s="2"/>
      <c r="AF103" s="50" t="s">
        <v>186</v>
      </c>
    </row>
    <row r="104" spans="1:40" ht="15" customHeight="1" x14ac:dyDescent="0.15">
      <c r="AE104" s="2"/>
      <c r="AF104" s="50" t="s">
        <v>187</v>
      </c>
    </row>
    <row r="105" spans="1:40" ht="15" customHeight="1" x14ac:dyDescent="0.15">
      <c r="AE105" s="2"/>
      <c r="AF105" s="50" t="s">
        <v>188</v>
      </c>
    </row>
    <row r="106" spans="1:40" ht="15" customHeight="1" x14ac:dyDescent="0.15">
      <c r="AE106" s="2"/>
      <c r="AF106" s="50" t="s">
        <v>189</v>
      </c>
    </row>
    <row r="107" spans="1:40" ht="15" customHeight="1" x14ac:dyDescent="0.15">
      <c r="AE107" s="2"/>
      <c r="AF107" s="50" t="s">
        <v>190</v>
      </c>
    </row>
    <row r="108" spans="1:40" ht="15" customHeight="1" x14ac:dyDescent="0.15">
      <c r="AE108" s="2"/>
      <c r="AF108" s="50" t="s">
        <v>191</v>
      </c>
    </row>
    <row r="109" spans="1:40" ht="15" customHeight="1" x14ac:dyDescent="0.15">
      <c r="AE109" s="2"/>
      <c r="AF109" s="50" t="s">
        <v>192</v>
      </c>
    </row>
    <row r="110" spans="1:40" ht="15" customHeight="1" x14ac:dyDescent="0.15">
      <c r="AE110" s="2"/>
      <c r="AF110" s="50" t="s">
        <v>193</v>
      </c>
    </row>
    <row r="111" spans="1:40" ht="15" customHeight="1" x14ac:dyDescent="0.15">
      <c r="AD111" s="29"/>
      <c r="AE111" s="29"/>
      <c r="AF111" s="50" t="s">
        <v>194</v>
      </c>
      <c r="AK111" s="3"/>
      <c r="AL111" s="3"/>
      <c r="AM111" s="3"/>
      <c r="AN111" s="3"/>
    </row>
    <row r="112" spans="1:40" ht="15" customHeight="1" x14ac:dyDescent="0.15">
      <c r="AD112" s="29"/>
      <c r="AE112" s="29"/>
      <c r="AF112" s="50" t="s">
        <v>195</v>
      </c>
      <c r="AK112" s="3"/>
      <c r="AL112" s="3"/>
      <c r="AM112" s="3"/>
      <c r="AN112" s="3"/>
    </row>
    <row r="113" spans="30:40" ht="15" customHeight="1" x14ac:dyDescent="0.15">
      <c r="AD113" s="29"/>
      <c r="AE113" s="29"/>
      <c r="AF113" s="50" t="s">
        <v>196</v>
      </c>
      <c r="AK113" s="3"/>
      <c r="AL113" s="3"/>
      <c r="AM113" s="3"/>
      <c r="AN113" s="3"/>
    </row>
    <row r="114" spans="30:40" ht="15" customHeight="1" x14ac:dyDescent="0.15">
      <c r="AE114" s="2"/>
      <c r="AF114" s="50" t="s">
        <v>197</v>
      </c>
    </row>
    <row r="115" spans="30:40" ht="15" customHeight="1" x14ac:dyDescent="0.15">
      <c r="AE115" s="2"/>
    </row>
    <row r="116" spans="30:40" ht="15" customHeight="1" x14ac:dyDescent="0.15">
      <c r="AE116" s="2"/>
    </row>
    <row r="117" spans="30:40" ht="15" customHeight="1" x14ac:dyDescent="0.15">
      <c r="AE117" s="2"/>
    </row>
    <row r="118" spans="30:40" ht="15" customHeight="1" x14ac:dyDescent="0.15">
      <c r="AE118" s="2"/>
    </row>
    <row r="119" spans="30:40" ht="15" customHeight="1" x14ac:dyDescent="0.15">
      <c r="AE119" s="2"/>
    </row>
    <row r="120" spans="30:40" ht="15" customHeight="1" x14ac:dyDescent="0.15">
      <c r="AE120" s="2"/>
    </row>
    <row r="121" spans="30:40" ht="15" customHeight="1" x14ac:dyDescent="0.15">
      <c r="AE121" s="2"/>
    </row>
    <row r="122" spans="30:40" ht="15" customHeight="1" x14ac:dyDescent="0.15">
      <c r="AE122" s="2"/>
    </row>
    <row r="123" spans="30:40" ht="15" customHeight="1" x14ac:dyDescent="0.15"/>
    <row r="124" spans="30:40" ht="15" customHeight="1" x14ac:dyDescent="0.15"/>
    <row r="125" spans="30:40" ht="15" customHeight="1" x14ac:dyDescent="0.15"/>
    <row r="126" spans="30:40" ht="15" customHeight="1" x14ac:dyDescent="0.15"/>
    <row r="127" spans="30:40" ht="15" customHeight="1" x14ac:dyDescent="0.15"/>
    <row r="128" spans="30:40"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sheetData>
  <sheetProtection algorithmName="SHA-512" hashValue="GFAETY3jflok/sxxvf/s1LJpTX5Z7jtuti1js0SXu5C8JTVEpAMMDFcrfpSpiorR705wTQHkakRW86+r9xoA4A==" saltValue="m0Iu7blNHg0Sxzqi4ox1WA==" spinCount="100000" sheet="1" objects="1" scenarios="1"/>
  <dataConsolidate/>
  <mergeCells count="246">
    <mergeCell ref="B60:H60"/>
    <mergeCell ref="I59:AE59"/>
    <mergeCell ref="I60:AE60"/>
    <mergeCell ref="T36:AE36"/>
    <mergeCell ref="B64:H64"/>
    <mergeCell ref="B65:H65"/>
    <mergeCell ref="B75:H75"/>
    <mergeCell ref="B76:H76"/>
    <mergeCell ref="N39:AE39"/>
    <mergeCell ref="P40:AE40"/>
    <mergeCell ref="T42:AE42"/>
    <mergeCell ref="P65:AE65"/>
    <mergeCell ref="P66:AE66"/>
    <mergeCell ref="R73:AE73"/>
    <mergeCell ref="M75:AE75"/>
    <mergeCell ref="K42:S42"/>
    <mergeCell ref="AB50:AE50"/>
    <mergeCell ref="T47:U47"/>
    <mergeCell ref="Z47:AA47"/>
    <mergeCell ref="N54:AE54"/>
    <mergeCell ref="N61:Q61"/>
    <mergeCell ref="I67:M67"/>
    <mergeCell ref="I42:J42"/>
    <mergeCell ref="B62:H62"/>
    <mergeCell ref="N82:AE82"/>
    <mergeCell ref="P78:R78"/>
    <mergeCell ref="I77:AE77"/>
    <mergeCell ref="I78:M78"/>
    <mergeCell ref="N83:P83"/>
    <mergeCell ref="N57:AE57"/>
    <mergeCell ref="I58:M58"/>
    <mergeCell ref="N58:S58"/>
    <mergeCell ref="I63:S63"/>
    <mergeCell ref="P79:R79"/>
    <mergeCell ref="P80:R80"/>
    <mergeCell ref="P81:AE81"/>
    <mergeCell ref="I71:L72"/>
    <mergeCell ref="M71:AE71"/>
    <mergeCell ref="I74:AE74"/>
    <mergeCell ref="Q83:AE83"/>
    <mergeCell ref="B63:H63"/>
    <mergeCell ref="B46:H48"/>
    <mergeCell ref="I56:M56"/>
    <mergeCell ref="N56:S56"/>
    <mergeCell ref="N46:AE46"/>
    <mergeCell ref="B52:H54"/>
    <mergeCell ref="AB53:AE53"/>
    <mergeCell ref="V50:Y50"/>
    <mergeCell ref="V47:Y47"/>
    <mergeCell ref="V58:Y58"/>
    <mergeCell ref="I49:M49"/>
    <mergeCell ref="N49:AE49"/>
    <mergeCell ref="N50:S50"/>
    <mergeCell ref="N47:S47"/>
    <mergeCell ref="I47:M47"/>
    <mergeCell ref="N52:AE52"/>
    <mergeCell ref="I50:M50"/>
    <mergeCell ref="I52:M52"/>
    <mergeCell ref="B55:H56"/>
    <mergeCell ref="B57:H58"/>
    <mergeCell ref="I53:M53"/>
    <mergeCell ref="N53:S53"/>
    <mergeCell ref="B59:H59"/>
    <mergeCell ref="Z53:AA53"/>
    <mergeCell ref="N5:O5"/>
    <mergeCell ref="B73:H73"/>
    <mergeCell ref="I73:Q73"/>
    <mergeCell ref="A71:A72"/>
    <mergeCell ref="I55:M55"/>
    <mergeCell ref="A69:A70"/>
    <mergeCell ref="I69:N69"/>
    <mergeCell ref="O69:AE69"/>
    <mergeCell ref="I70:N70"/>
    <mergeCell ref="O70:AE70"/>
    <mergeCell ref="N67:AE67"/>
    <mergeCell ref="I68:M68"/>
    <mergeCell ref="N68:AE68"/>
    <mergeCell ref="I64:M64"/>
    <mergeCell ref="B70:H70"/>
    <mergeCell ref="B68:H68"/>
    <mergeCell ref="B67:H67"/>
    <mergeCell ref="B66:H66"/>
    <mergeCell ref="B69:H69"/>
    <mergeCell ref="AB56:AE56"/>
    <mergeCell ref="N37:AE37"/>
    <mergeCell ref="K41:L41"/>
    <mergeCell ref="M41:AE41"/>
    <mergeCell ref="N38:AE38"/>
    <mergeCell ref="AF2:AG2"/>
    <mergeCell ref="N44:AE44"/>
    <mergeCell ref="I45:M45"/>
    <mergeCell ref="N45:AE45"/>
    <mergeCell ref="A16:B16"/>
    <mergeCell ref="A18:B18"/>
    <mergeCell ref="I43:AE43"/>
    <mergeCell ref="N55:AE55"/>
    <mergeCell ref="I31:AE31"/>
    <mergeCell ref="S12:U12"/>
    <mergeCell ref="S15:U15"/>
    <mergeCell ref="V14:Y14"/>
    <mergeCell ref="V15:AE15"/>
    <mergeCell ref="Z14:AA14"/>
    <mergeCell ref="AB14:AE14"/>
    <mergeCell ref="N35:AE35"/>
    <mergeCell ref="K40:L40"/>
    <mergeCell ref="I28:L28"/>
    <mergeCell ref="V17:AE17"/>
    <mergeCell ref="V18:AE18"/>
    <mergeCell ref="V21:AE21"/>
    <mergeCell ref="V22:AE22"/>
    <mergeCell ref="AB4:AE4"/>
    <mergeCell ref="I46:M46"/>
    <mergeCell ref="A2:AE2"/>
    <mergeCell ref="A5:M5"/>
    <mergeCell ref="U7:AE7"/>
    <mergeCell ref="U9:AE9"/>
    <mergeCell ref="U10:AE10"/>
    <mergeCell ref="A25:AE25"/>
    <mergeCell ref="U8:AE8"/>
    <mergeCell ref="I37:M38"/>
    <mergeCell ref="I39:M39"/>
    <mergeCell ref="I27:AE27"/>
    <mergeCell ref="N29:AE29"/>
    <mergeCell ref="AB5:AE5"/>
    <mergeCell ref="V12:AE12"/>
    <mergeCell ref="V13:AE13"/>
    <mergeCell ref="S14:U14"/>
    <mergeCell ref="S13:U13"/>
    <mergeCell ref="A32:A33"/>
    <mergeCell ref="B32:H33"/>
    <mergeCell ref="I33:AE33"/>
    <mergeCell ref="I32:M32"/>
    <mergeCell ref="N32:AE32"/>
    <mergeCell ref="N28:AE28"/>
    <mergeCell ref="B29:H29"/>
    <mergeCell ref="A30:A31"/>
    <mergeCell ref="Z20:AE20"/>
    <mergeCell ref="B71:H72"/>
    <mergeCell ref="I29:M29"/>
    <mergeCell ref="A44:A45"/>
    <mergeCell ref="I44:M44"/>
    <mergeCell ref="N40:O40"/>
    <mergeCell ref="A34:A36"/>
    <mergeCell ref="I34:M34"/>
    <mergeCell ref="N34:AE34"/>
    <mergeCell ref="I35:M35"/>
    <mergeCell ref="A37:A38"/>
    <mergeCell ref="I36:M36"/>
    <mergeCell ref="N36:S36"/>
    <mergeCell ref="T72:W72"/>
    <mergeCell ref="X72:AE72"/>
    <mergeCell ref="M72:S72"/>
    <mergeCell ref="I62:AE62"/>
    <mergeCell ref="A57:A58"/>
    <mergeCell ref="N48:AE48"/>
    <mergeCell ref="A46:A48"/>
    <mergeCell ref="A49:A51"/>
    <mergeCell ref="B49:H51"/>
    <mergeCell ref="A52:A54"/>
    <mergeCell ref="AB47:AE47"/>
    <mergeCell ref="A24:L24"/>
    <mergeCell ref="I40:J40"/>
    <mergeCell ref="B43:H43"/>
    <mergeCell ref="B44:H45"/>
    <mergeCell ref="B28:H28"/>
    <mergeCell ref="B30:H31"/>
    <mergeCell ref="B34:H36"/>
    <mergeCell ref="B37:H38"/>
    <mergeCell ref="B39:H39"/>
    <mergeCell ref="B40:H42"/>
    <mergeCell ref="I41:J41"/>
    <mergeCell ref="A40:A42"/>
    <mergeCell ref="I30:AE30"/>
    <mergeCell ref="B27:H27"/>
    <mergeCell ref="N51:AE51"/>
    <mergeCell ref="AB58:AE58"/>
    <mergeCell ref="V56:Y56"/>
    <mergeCell ref="V53:Y53"/>
    <mergeCell ref="T58:U58"/>
    <mergeCell ref="I79:M79"/>
    <mergeCell ref="A96:A100"/>
    <mergeCell ref="B96:H100"/>
    <mergeCell ref="I96:K96"/>
    <mergeCell ref="I97:K97"/>
    <mergeCell ref="I98:K98"/>
    <mergeCell ref="I99:K100"/>
    <mergeCell ref="L99:AE100"/>
    <mergeCell ref="L98:O98"/>
    <mergeCell ref="P98:AE98"/>
    <mergeCell ref="P96:AE96"/>
    <mergeCell ref="L96:O96"/>
    <mergeCell ref="L97:AE97"/>
    <mergeCell ref="I91:AE94"/>
    <mergeCell ref="B91:H91"/>
    <mergeCell ref="B92:H92"/>
    <mergeCell ref="B93:H93"/>
    <mergeCell ref="B61:H61"/>
    <mergeCell ref="B94:H94"/>
    <mergeCell ref="B95:H95"/>
    <mergeCell ref="N85:P85"/>
    <mergeCell ref="N86:P86"/>
    <mergeCell ref="N89:P89"/>
    <mergeCell ref="N88:P88"/>
    <mergeCell ref="N87:P87"/>
    <mergeCell ref="B74:H74"/>
    <mergeCell ref="B77:H82"/>
    <mergeCell ref="B83:H83"/>
    <mergeCell ref="B84:H90"/>
    <mergeCell ref="I75:L75"/>
    <mergeCell ref="I95:AE95"/>
    <mergeCell ref="S86:AE86"/>
    <mergeCell ref="Q89:R89"/>
    <mergeCell ref="N90:AE90"/>
    <mergeCell ref="I89:M89"/>
    <mergeCell ref="W84:AE84"/>
    <mergeCell ref="I81:M81"/>
    <mergeCell ref="Q88:R88"/>
    <mergeCell ref="I85:M88"/>
    <mergeCell ref="I84:M84"/>
    <mergeCell ref="S87:AE87"/>
    <mergeCell ref="I80:M80"/>
    <mergeCell ref="I82:M82"/>
    <mergeCell ref="A55:A56"/>
    <mergeCell ref="A77:A82"/>
    <mergeCell ref="A84:A90"/>
    <mergeCell ref="T50:U50"/>
    <mergeCell ref="Z50:AA50"/>
    <mergeCell ref="T56:U56"/>
    <mergeCell ref="Z56:AA56"/>
    <mergeCell ref="I57:M57"/>
    <mergeCell ref="Z58:AA58"/>
    <mergeCell ref="I61:L61"/>
    <mergeCell ref="U63:Z63"/>
    <mergeCell ref="O76:AE76"/>
    <mergeCell ref="S85:AE85"/>
    <mergeCell ref="I90:M90"/>
    <mergeCell ref="Q85:R85"/>
    <mergeCell ref="Q87:R87"/>
    <mergeCell ref="S88:AE88"/>
    <mergeCell ref="S89:AE89"/>
    <mergeCell ref="I76:L76"/>
    <mergeCell ref="N84:Q84"/>
    <mergeCell ref="S84:V84"/>
    <mergeCell ref="I83:M83"/>
    <mergeCell ref="Q86:R86"/>
    <mergeCell ref="T53:U53"/>
  </mergeCells>
  <phoneticPr fontId="4"/>
  <conditionalFormatting sqref="Q85:R86">
    <cfRule type="expression" dxfId="15" priority="25">
      <formula>$AF$52=TRUE</formula>
    </cfRule>
  </conditionalFormatting>
  <conditionalFormatting sqref="I30:AE31">
    <cfRule type="expression" dxfId="14" priority="16">
      <formula>$I$29="対象外"</formula>
    </cfRule>
    <cfRule type="expression" dxfId="13" priority="17">
      <formula>$I$29="対象"</formula>
    </cfRule>
  </conditionalFormatting>
  <conditionalFormatting sqref="N38:AE38">
    <cfRule type="expression" dxfId="12" priority="14">
      <formula>$I$37="就業先事業所のとおり"</formula>
    </cfRule>
    <cfRule type="expression" dxfId="11" priority="15">
      <formula>$I$37="就業先事業所と異なる"</formula>
    </cfRule>
  </conditionalFormatting>
  <conditionalFormatting sqref="N37:AE37">
    <cfRule type="expression" dxfId="10" priority="13">
      <formula>$I$37&lt;&gt;"就業先事業所と異なる"</formula>
    </cfRule>
  </conditionalFormatting>
  <conditionalFormatting sqref="T63:AA63">
    <cfRule type="expression" dxfId="9" priority="11">
      <formula>休日他=TRUE</formula>
    </cfRule>
  </conditionalFormatting>
  <conditionalFormatting sqref="U63:Z63">
    <cfRule type="expression" dxfId="8" priority="10">
      <formula>休日他&lt;&gt;TRUE</formula>
    </cfRule>
  </conditionalFormatting>
  <conditionalFormatting sqref="T72:W72">
    <cfRule type="expression" dxfId="7" priority="1">
      <formula>$I$71="無し"</formula>
    </cfRule>
    <cfRule type="expression" dxfId="6" priority="8" stopIfTrue="1">
      <formula>$I$71="有り"</formula>
    </cfRule>
  </conditionalFormatting>
  <conditionalFormatting sqref="Q87:R87">
    <cfRule type="expression" dxfId="5" priority="7">
      <formula>$AF$52=TRUE</formula>
    </cfRule>
  </conditionalFormatting>
  <conditionalFormatting sqref="Q88:R88">
    <cfRule type="expression" dxfId="4" priority="6">
      <formula>$AF$52=TRUE</formula>
    </cfRule>
  </conditionalFormatting>
  <conditionalFormatting sqref="Q89:R89">
    <cfRule type="expression" dxfId="3" priority="5">
      <formula>$AF$52=TRUE</formula>
    </cfRule>
  </conditionalFormatting>
  <conditionalFormatting sqref="N83">
    <cfRule type="expression" dxfId="2" priority="4">
      <formula>$AF$83=1</formula>
    </cfRule>
  </conditionalFormatting>
  <conditionalFormatting sqref="Q83">
    <cfRule type="expression" dxfId="1" priority="3">
      <formula>$AF$83=1</formula>
    </cfRule>
  </conditionalFormatting>
  <conditionalFormatting sqref="N83:P83">
    <cfRule type="expression" dxfId="0" priority="2">
      <formula>$AF$83=2</formula>
    </cfRule>
  </conditionalFormatting>
  <dataValidations xWindow="796" yWindow="397" count="62">
    <dataValidation allowBlank="1" showInputMessage="1" showErrorMessage="1" prompt="派遣労働者を受け入れる「事業所の所在地」を記入してください。_x000a_購買Webサイトに掲載の「派遣契約における事業所情報及び、抵触日一覧」を参照してください。" sqref="N35:AE35"/>
    <dataValidation allowBlank="1" showInputMessage="1" showErrorMessage="1" prompt="派遣労働者を受け入れる「事業所名」を記入してください。_x000a_購買Webサイトに掲載の「派遣契約における事業所情報及び、抵触日一覧」を参照してください。_x000a_" sqref="N34:AE34"/>
    <dataValidation type="list" allowBlank="1" showInputMessage="1" showErrorMessage="1" prompt="※認定会社との「一般事務」「秘書」「財務」選択した場合は、購買Webサイトに掲載のガイドラインを参考にランクを選択。それ以外の契約・業務分類の場合は、ランクの選択は不要。_x000a_" sqref="I76:L76">
      <formula1>"なし,S,A,B,C,D"</formula1>
    </dataValidation>
    <dataValidation type="list" allowBlank="1" showInputMessage="1" showErrorMessage="1" sqref="I71:L72">
      <formula1>"有り,無し"</formula1>
    </dataValidation>
    <dataValidation allowBlank="1" showInputMessage="1" showErrorMessage="1" prompt="派遣先組織単位の最上位職位（役職）を入力してください。_x000a_（例：企画担当部長）" sqref="N45:AE45"/>
    <dataValidation allowBlank="1" showInputMessage="1" showErrorMessage="1" prompt="派遣先部署名の組織単位（指揮命令権者の所属する担当名称）を入力してください。_x000a_（例：購買部企画担当）" sqref="N44:AE44"/>
    <dataValidation allowBlank="1" showInputMessage="1" showErrorMessage="1" prompt="・就業日が異なる場合は修正可_x000a_・入力しきれない場合は、項番28.備考欄へ入力" sqref="N67:N68 AA63:AC63 N64:U64 AD63:AE64"/>
    <dataValidation allowBlank="1" showInputMessage="1" showErrorMessage="1" prompt="派遣先：就業先で更衣室が利用できる場合はチェックを入れてください" sqref="I81:M81"/>
    <dataValidation allowBlank="1" showInputMessage="1" showErrorMessage="1" prompt="派遣先：その他設備がある場合は入力してください" sqref="N82:AE82"/>
    <dataValidation allowBlank="1" showInputMessage="1" showErrorMessage="1" prompt="この項目は修正不可。該当しない場合は、項番18の補足欄へ記入" sqref="S85:S89"/>
    <dataValidation type="list" allowBlank="1" showInputMessage="1" prompt="最も近い役割を調整し、選択してください。" sqref="I75:L75">
      <formula1>"アシスタント,担当者,リーダー,サブリーダー"</formula1>
    </dataValidation>
    <dataValidation allowBlank="1" showInputMessage="1" showErrorMessage="1" prompt="派遣先：就業先で制服の貸与が利用できる場合はチェックを入れてください" sqref="P78:R78"/>
    <dataValidation allowBlank="1" showInputMessage="1" showErrorMessage="1" prompt="派遣先：就業先で保養施設が利用できる場合はチェックを入れてください" sqref="P79:R79"/>
    <dataValidation allowBlank="1" showInputMessage="1" showErrorMessage="1" prompt="派遣先：就業先で物品販売所が利用できる場合はチェックを入れてください" sqref="P80:R80"/>
    <dataValidation allowBlank="1" showErrorMessage="1" prompt="派遣受入期間制限抵触日は、別途Ｇ購買ＨＰの「派遣契約における事業所別抵触日一覧」ファイルにて内容を確認し入力" sqref="I77:AE77"/>
    <dataValidation type="list" allowBlank="1" showInputMessage="1" showErrorMessage="1" prompt="・e-staffingを利用する場合、かつWebTimeCardを利用して派遣先による派遣料金の自動計算を行う場合は、「はい」を選択してください。_x000a_・派遣会社で派遣料金の計算を行う場合は、「いいえ」を選択してください。" sqref="I32">
      <formula1>"はい,いいえ"</formula1>
    </dataValidation>
    <dataValidation type="textLength" operator="lessThanOrEqual" allowBlank="1" showInputMessage="1" showErrorMessage="1" prompt="実際に行う業務内容を詳しく入力（300文字以内）" sqref="I74:AE74">
      <formula1>300</formula1>
    </dataValidation>
    <dataValidation allowBlank="1" showInputMessage="1" showErrorMessage="1" prompt="派遣先会社名を入力" sqref="A5:M5"/>
    <dataValidation allowBlank="1" showErrorMessage="1" prompt="派遣先：その他設備がある場合は入力してください" sqref="I82:M82"/>
    <dataValidation type="list" allowBlank="1" showInputMessage="1" showErrorMessage="1" prompt="期間制限の対象とする場合は「対象」_x000a_期間制限の対象外とする場合は「対象外」_x000a_を選択してください。" sqref="I29:M29">
      <formula1>"対象,対象外"</formula1>
    </dataValidation>
    <dataValidation type="list" allowBlank="1" showErrorMessage="1" promptTitle="派遣労働者を受け入れる事業所が項番５と一致しない場合のみ" prompt="プルダウンから「就業先事業所と異なる」を再選択してください。N37セルに入力してください。_x000a_" sqref="I37:M38">
      <formula1>"就業先事業所のとおり,就業先事業所と異なる"</formula1>
    </dataValidation>
    <dataValidation allowBlank="1" showInputMessage="1" showErrorMessage="1" prompt="派遣先：就業先で休憩室が利用できる場合はチェックを入れてください" sqref="I80:M80"/>
    <dataValidation allowBlank="1" showInputMessage="1" showErrorMessage="1" prompt="派遣先：就業先で給食施設が利用できる場合はチェックを入れてください" sqref="I79:M79"/>
    <dataValidation allowBlank="1" showInputMessage="1" showErrorMessage="1" prompt="派遣先：就業先で診療施設が利用できる場合はチェックを入れてください" sqref="I78:M78"/>
    <dataValidation type="list" allowBlank="1" showInputMessage="1" showErrorMessage="1" sqref="K41:L41">
      <formula1>"東京都,北海道,青森県,岩手県,宮城県,秋田県,山形県,福島県,茨城県,栃木県,群馬県,埼玉県,千葉県,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ecimal" imeMode="halfAlpha" operator="greaterThanOrEqual" allowBlank="1" showInputMessage="1" showErrorMessage="1" error="半角数字を入力ください。" prompt="原則、1名を入力してください。複数人の場合は編集してください。_x000a_" sqref="I28:L28">
      <formula1>0</formula1>
    </dataValidation>
    <dataValidation allowBlank="1" showInputMessage="1" showErrorMessage="1" prompt="項番2.期間制限で対象外を選択した場合は必ず選択してください。選択肢の定義は記入例をご確認ください。_x000a__x000a__x000a_" sqref="I30:AE31"/>
    <dataValidation type="date" allowBlank="1" showInputMessage="1" showErrorMessage="1" errorTitle="日付を入力" error="西暦 YYYY/MM/DDでご入力下さい。" prompt="西暦 にて入力してください。（和暦は不可）" sqref="AB4:AE4">
      <formula1>36526</formula1>
      <formula2>2958465</formula2>
    </dataValidation>
    <dataValidation allowBlank="1" showInputMessage="1" showErrorMessage="1" prompt="見積番号を入力してください。" sqref="AB5:AE5"/>
    <dataValidation type="date" allowBlank="1" showInputMessage="1" showErrorMessage="1" errorTitle="日付を入力" error="西暦 YYYY/MM/DDでご入力下さい。" prompt="西暦にて入力してください。（和暦は不可）_x000a_" sqref="V22:AE22">
      <formula1>36526</formula1>
      <formula2>2958465</formula2>
    </dataValidation>
    <dataValidation allowBlank="1" showErrorMessage="1" sqref="N38:AE38 N39:AE39 A6:M6"/>
    <dataValidation type="custom" imeMode="halfAlpha" allowBlank="1" showInputMessage="1" showErrorMessage="1" error="半角英数字を入力ください" prompt="派遣労働者を受け入れる「事業所の電話番号」を記入してください。_x000a_購買Webサイトに掲載の「派遣契約における事業所情報及び、抵触日一覧」を参照してください。" sqref="N36:S36">
      <formula1>LENB(N36)=LEN(N36)</formula1>
    </dataValidation>
    <dataValidation type="date" allowBlank="1" showInputMessage="1" showErrorMessage="1" prompt="購買Webサイトの「派遣契約における事業所情報及び、抵触日一覧」ファイルにて内容を確認し入力してください。_x000a_" sqref="I39:M39">
      <formula1>36526</formula1>
      <formula2>2958465</formula2>
    </dataValidation>
    <dataValidation allowBlank="1" showInputMessage="1" showErrorMessage="1" prompt="・都道府県以降、ビル名・階数までを入力してください。_x000a_・就業場所が複数ある場合は、項番35.備考欄へ入力してください。" sqref="M41:AE41"/>
    <dataValidation type="custom" imeMode="halfAlpha" allowBlank="1" showInputMessage="1" showErrorMessage="1" error="半角英数字を入力ください。" prompt="就業先住所のTELを入力してください。" sqref="K42:S42">
      <formula1>LENB(K42)=LEN(K42)</formula1>
    </dataValidation>
    <dataValidation allowBlank="1" showInputMessage="1" showErrorMessage="1" prompt="派遣先の部署名を入力してください。お客様先に常駐している場合であっても、必ず派遣先の部署名を入力してください。" sqref="I43:AE43"/>
    <dataValidation allowBlank="1" showInputMessage="1" showErrorMessage="1" prompt="2.期間制限、および3.期間制限の対象となる理由に応じて表示されます。編集しないでください。_x000a_" sqref="I59"/>
    <dataValidation type="date" allowBlank="1" showInputMessage="1" showErrorMessage="1" errorTitle="日付を入力" error="西暦 YYYY/MM/DDでご入力下さい。" prompt="西暦にて入力してください。（和暦は不可）_x000a_契約更新時は、延長開始日を入力してください。" sqref="I61">
      <formula1>36526</formula1>
      <formula2>2958465</formula2>
    </dataValidation>
    <dataValidation type="date" allowBlank="1" showInputMessage="1" showErrorMessage="1" errorTitle="日付を入力" error="西暦 YYYY/MM/DDでご入力下さい。" prompt="西暦にて入力してください。（和暦は不可）" sqref="N61">
      <formula1>36526</formula1>
      <formula2>2958465</formula2>
    </dataValidation>
    <dataValidation allowBlank="1" showInputMessage="1" showErrorMessage="1" prompt="・勤務日が異なる場合は修正可能です。_x000a_・入力しきれない場合は、項番35.備考欄へ入力してください。" sqref="I62:AE62"/>
    <dataValidation allowBlank="1" showInputMessage="1" showErrorMessage="1" prompt="・休日が異なる場合は修正可能です。_x000a_・入力しきれない場合は、項番35.備考欄へ入力してください。" sqref="I63:S63"/>
    <dataValidation type="decimal" operator="greaterThanOrEqual" allowBlank="1" showInputMessage="1" showErrorMessage="1" error="半角数字を入力ください。" prompt="法定休日を入力してください。" sqref="I64:M64">
      <formula1>0</formula1>
    </dataValidation>
    <dataValidation allowBlank="1" showInputMessage="1" showErrorMessage="1" prompt="この項目は修正不可。該当しない場合は、項番35.備考欄へ入力してください。" sqref="N85:P89"/>
    <dataValidation type="textLength" imeMode="disabled" operator="equal" allowBlank="1" showInputMessage="1" showErrorMessage="1" error="ANID(13桁)を半角英数字で入力ください。" sqref="V17:AE17">
      <formula1>13</formula1>
    </dataValidation>
    <dataValidation type="custom" imeMode="halfAlpha" allowBlank="1" showInputMessage="1" showErrorMessage="1" error="半角英数字を入力ください。" sqref="AB14:AE14 V14:Y14 AB47:AE47 AB50:AE50 AB56:AE56 AB58:AE58 AB53:AE53">
      <formula1>LENB(V14)=LEN(V14)</formula1>
    </dataValidation>
    <dataValidation type="custom" imeMode="halfAlpha" allowBlank="1" showInputMessage="1" showErrorMessage="1" error="メールアドレス(＠含む)をご入力ください。" sqref="V15:AE15">
      <formula1>COUNTIF(V15,"*@*")</formula1>
    </dataValidation>
    <dataValidation type="textLength" imeMode="disabled" operator="equal" allowBlank="1" showInputMessage="1" showErrorMessage="1" error="法人番号(13桁)を半角数字で入力ください。" sqref="U8:AE8">
      <formula1>13</formula1>
    </dataValidation>
    <dataValidation type="decimal" imeMode="halfAlpha" operator="greaterThanOrEqual" allowBlank="1" showInputMessage="1" showErrorMessage="1" error="半角数字を入力ください" sqref="I69:N70">
      <formula1>0</formula1>
    </dataValidation>
    <dataValidation type="decimal" imeMode="halfAlpha" operator="greaterThanOrEqual" allowBlank="1" showInputMessage="1" showErrorMessage="1" error="半角数字を入力ください。" sqref="K40:L40 N40:O40 O65:O66 I65:I66 K65:K66 M65:M66 T72:W72">
      <formula1>0</formula1>
    </dataValidation>
    <dataValidation type="decimal" imeMode="halfAlpha" operator="greaterThanOrEqual" allowBlank="1" showInputMessage="1" showErrorMessage="1" error="半角数字を入力ください。" promptTitle="整数のみ入力可" prompt="届出の日数が小数点になる場合は、項番38.備考欄へ入力してください。" sqref="Q89:R89">
      <formula1>0</formula1>
    </dataValidation>
    <dataValidation type="list" allowBlank="1" showInputMessage="1" showErrorMessage="1" sqref="I73">
      <formula1>$AF$96:$AF$114</formula1>
    </dataValidation>
    <dataValidation allowBlank="1" showInputMessage="1" showErrorMessage="1" prompt="「有」を選択した場合は、教育訓練の内容を記載してください。（入力しきれない場合は備考欄に記載）" sqref="N83 Q83"/>
    <dataValidation allowBlank="1" showInputMessage="1" showErrorMessage="1" prompt="業務を遂行するうえで必須な教育訓練がある場合、「有」を選択し、その内容を記載ください。" sqref="I83:M83"/>
    <dataValidation type="list" allowBlank="1" showInputMessage="1" showErrorMessage="1" sqref="L97">
      <formula1>"派遣元事由による（派遣労働者本人の希望、体調不良による退職、後任の選定不可など）,派遣先事由による（プロジェクトの終了、お客様都合、他の契約への切替えなど）"</formula1>
    </dataValidation>
    <dataValidation allowBlank="1" showInputMessage="1" showErrorMessage="1" prompt="「XXX@jp.nttdata.com」のアドレスは使用せず、別のメールアドレスを指定ください。（NTTデータの場合は「XXX@nttdata.com」）" sqref="N54:AE54 N48:AE48 N51:AE51"/>
    <dataValidation type="list" allowBlank="1" showInputMessage="1" showErrorMessage="1" prompt="「派」または「地」から選択してください。" sqref="V20">
      <formula1>"派,地"</formula1>
    </dataValidation>
    <dataValidation type="textLength" operator="lessThanOrEqual" allowBlank="1" showInputMessage="1" showErrorMessage="1" prompt="2桁の数字を入力してください。" sqref="X20">
      <formula1>2</formula1>
    </dataValidation>
    <dataValidation type="textLength" operator="lessThanOrEqual" allowBlank="1" showInputMessage="1" showErrorMessage="1" prompt="6桁の数字を入力してください。" sqref="Z20:AE20">
      <formula1>6</formula1>
    </dataValidation>
    <dataValidation type="date" allowBlank="1" showInputMessage="1" showErrorMessage="1" errorTitle="日付を入力" error="西暦 YYYY/MM/DDでご入力下さい。" promptTitle="36協定の有効期間を入力" prompt="西暦 YYYY/MM/DD にて入力してください。（和暦は不可）_x000a_" sqref="N84:Q84">
      <formula1>36526</formula1>
      <formula2>2958465</formula2>
    </dataValidation>
    <dataValidation type="date" allowBlank="1" showInputMessage="1" showErrorMessage="1" errorTitle="日付を入力" error="西暦 YYYY/MM/DDでご入力下さい。" promptTitle="36協定の有効期間を入力" prompt="西暦 YYYY/MM/DD にて入力してください。（和暦は不可）" sqref="S84:V84">
      <formula1>36526</formula1>
      <formula2>2958465</formula2>
    </dataValidation>
    <dataValidation type="decimal" imeMode="halfAlpha" operator="greaterThan" allowBlank="1" showInputMessage="1" showErrorMessage="1" error="半角数字を入力ください。" promptTitle="小数点第1位まで入力可" prompt="届出の時間（桁数）が小数点第2位以下になる場合は、項番38.備考欄へ入力してください。" sqref="Q85:R85">
      <formula1>0.1</formula1>
    </dataValidation>
    <dataValidation type="decimal" imeMode="halfAlpha" operator="greaterThanOrEqual" allowBlank="1" showInputMessage="1" showErrorMessage="1" error="半角数字を入力ください。" promptTitle="小数点第1位まで入力可" prompt="届出の時間（桁数）が小数点第2位以下になる場合は、項番38.備考欄へ入力してください。" sqref="Q86:R88">
      <formula1>0</formula1>
    </dataValidation>
  </dataValidations>
  <printOptions horizontalCentered="1"/>
  <pageMargins left="0.23622047244094491" right="0.23622047244094491" top="0.55118110236220474" bottom="0.15748031496062992" header="0.31496062992125984" footer="0.31496062992125984"/>
  <pageSetup paperSize="9" scale="38"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45" r:id="rId4" name="便宜供与診療所">
              <controlPr locked="0" defaultSize="0" autoFill="0" autoLine="0" autoPict="0">
                <anchor moveWithCells="1">
                  <from>
                    <xdr:col>13</xdr:col>
                    <xdr:colOff>57150</xdr:colOff>
                    <xdr:row>77</xdr:row>
                    <xdr:rowOff>76200</xdr:rowOff>
                  </from>
                  <to>
                    <xdr:col>13</xdr:col>
                    <xdr:colOff>381000</xdr:colOff>
                    <xdr:row>77</xdr:row>
                    <xdr:rowOff>219075</xdr:rowOff>
                  </to>
                </anchor>
              </controlPr>
            </control>
          </mc:Choice>
        </mc:AlternateContent>
        <mc:AlternateContent xmlns:mc="http://schemas.openxmlformats.org/markup-compatibility/2006">
          <mc:Choice Requires="x14">
            <control shapeId="22546" r:id="rId5" name="便宜供与給食所">
              <controlPr locked="0" defaultSize="0" autoFill="0" autoLine="0" autoPict="0">
                <anchor moveWithCells="1">
                  <from>
                    <xdr:col>13</xdr:col>
                    <xdr:colOff>57150</xdr:colOff>
                    <xdr:row>78</xdr:row>
                    <xdr:rowOff>85725</xdr:rowOff>
                  </from>
                  <to>
                    <xdr:col>13</xdr:col>
                    <xdr:colOff>381000</xdr:colOff>
                    <xdr:row>78</xdr:row>
                    <xdr:rowOff>200025</xdr:rowOff>
                  </to>
                </anchor>
              </controlPr>
            </control>
          </mc:Choice>
        </mc:AlternateContent>
        <mc:AlternateContent xmlns:mc="http://schemas.openxmlformats.org/markup-compatibility/2006">
          <mc:Choice Requires="x14">
            <control shapeId="22627" r:id="rId6" name="期間制限無期雇用">
              <controlPr locked="0" defaultSize="0" autoFill="0" autoLine="0" autoPict="0">
                <anchor moveWithCells="1">
                  <from>
                    <xdr:col>8</xdr:col>
                    <xdr:colOff>104775</xdr:colOff>
                    <xdr:row>29</xdr:row>
                    <xdr:rowOff>76200</xdr:rowOff>
                  </from>
                  <to>
                    <xdr:col>12</xdr:col>
                    <xdr:colOff>85725</xdr:colOff>
                    <xdr:row>29</xdr:row>
                    <xdr:rowOff>200025</xdr:rowOff>
                  </to>
                </anchor>
              </controlPr>
            </control>
          </mc:Choice>
        </mc:AlternateContent>
        <mc:AlternateContent xmlns:mc="http://schemas.openxmlformats.org/markup-compatibility/2006">
          <mc:Choice Requires="x14">
            <control shapeId="22628" r:id="rId7" name="期間制限60歳以上">
              <controlPr locked="0" defaultSize="0" autoFill="0" autoLine="0" autoPict="0">
                <anchor moveWithCells="1">
                  <from>
                    <xdr:col>12</xdr:col>
                    <xdr:colOff>180975</xdr:colOff>
                    <xdr:row>29</xdr:row>
                    <xdr:rowOff>66675</xdr:rowOff>
                  </from>
                  <to>
                    <xdr:col>16</xdr:col>
                    <xdr:colOff>180975</xdr:colOff>
                    <xdr:row>29</xdr:row>
                    <xdr:rowOff>219075</xdr:rowOff>
                  </to>
                </anchor>
              </controlPr>
            </control>
          </mc:Choice>
        </mc:AlternateContent>
        <mc:AlternateContent xmlns:mc="http://schemas.openxmlformats.org/markup-compatibility/2006">
          <mc:Choice Requires="x14">
            <control shapeId="22630" r:id="rId8" name="期間制限有期PJ">
              <controlPr locked="0" defaultSize="0" autoFill="0" autoLine="0" autoPict="0">
                <anchor moveWithCells="1">
                  <from>
                    <xdr:col>16</xdr:col>
                    <xdr:colOff>257175</xdr:colOff>
                    <xdr:row>29</xdr:row>
                    <xdr:rowOff>57150</xdr:rowOff>
                  </from>
                  <to>
                    <xdr:col>21</xdr:col>
                    <xdr:colOff>9525</xdr:colOff>
                    <xdr:row>29</xdr:row>
                    <xdr:rowOff>219075</xdr:rowOff>
                  </to>
                </anchor>
              </controlPr>
            </control>
          </mc:Choice>
        </mc:AlternateContent>
        <mc:AlternateContent xmlns:mc="http://schemas.openxmlformats.org/markup-compatibility/2006">
          <mc:Choice Requires="x14">
            <control shapeId="22631" r:id="rId9" name="期間制限日数限定">
              <controlPr locked="0" defaultSize="0" autoFill="0" autoLine="0" autoPict="0">
                <anchor moveWithCells="1">
                  <from>
                    <xdr:col>21</xdr:col>
                    <xdr:colOff>19050</xdr:colOff>
                    <xdr:row>29</xdr:row>
                    <xdr:rowOff>57150</xdr:rowOff>
                  </from>
                  <to>
                    <xdr:col>24</xdr:col>
                    <xdr:colOff>257175</xdr:colOff>
                    <xdr:row>29</xdr:row>
                    <xdr:rowOff>209550</xdr:rowOff>
                  </to>
                </anchor>
              </controlPr>
            </control>
          </mc:Choice>
        </mc:AlternateContent>
        <mc:AlternateContent xmlns:mc="http://schemas.openxmlformats.org/markup-compatibility/2006">
          <mc:Choice Requires="x14">
            <control shapeId="22632" r:id="rId10" name="期間制限代替業務">
              <controlPr locked="0" defaultSize="0" autoFill="0" autoLine="0" autoPict="0">
                <anchor moveWithCells="1">
                  <from>
                    <xdr:col>8</xdr:col>
                    <xdr:colOff>104775</xdr:colOff>
                    <xdr:row>30</xdr:row>
                    <xdr:rowOff>57150</xdr:rowOff>
                  </from>
                  <to>
                    <xdr:col>18</xdr:col>
                    <xdr:colOff>323850</xdr:colOff>
                    <xdr:row>30</xdr:row>
                    <xdr:rowOff>219075</xdr:rowOff>
                  </to>
                </anchor>
              </controlPr>
            </control>
          </mc:Choice>
        </mc:AlternateContent>
        <mc:AlternateContent xmlns:mc="http://schemas.openxmlformats.org/markup-compatibility/2006">
          <mc:Choice Requires="x14">
            <control shapeId="22638" r:id="rId11" name="勤務日月">
              <controlPr locked="0" defaultSize="0" autoFill="0" autoLine="0" autoPict="0">
                <anchor moveWithCells="1">
                  <from>
                    <xdr:col>8</xdr:col>
                    <xdr:colOff>133350</xdr:colOff>
                    <xdr:row>61</xdr:row>
                    <xdr:rowOff>76200</xdr:rowOff>
                  </from>
                  <to>
                    <xdr:col>9</xdr:col>
                    <xdr:colOff>285750</xdr:colOff>
                    <xdr:row>61</xdr:row>
                    <xdr:rowOff>219075</xdr:rowOff>
                  </to>
                </anchor>
              </controlPr>
            </control>
          </mc:Choice>
        </mc:AlternateContent>
        <mc:AlternateContent xmlns:mc="http://schemas.openxmlformats.org/markup-compatibility/2006">
          <mc:Choice Requires="x14">
            <control shapeId="22639" r:id="rId12" name="勤務日火">
              <controlPr locked="0" defaultSize="0" autoFill="0" autoLine="0" autoPict="0">
                <anchor moveWithCells="1">
                  <from>
                    <xdr:col>10</xdr:col>
                    <xdr:colOff>114300</xdr:colOff>
                    <xdr:row>61</xdr:row>
                    <xdr:rowOff>66675</xdr:rowOff>
                  </from>
                  <to>
                    <xdr:col>11</xdr:col>
                    <xdr:colOff>228600</xdr:colOff>
                    <xdr:row>61</xdr:row>
                    <xdr:rowOff>238125</xdr:rowOff>
                  </to>
                </anchor>
              </controlPr>
            </control>
          </mc:Choice>
        </mc:AlternateContent>
        <mc:AlternateContent xmlns:mc="http://schemas.openxmlformats.org/markup-compatibility/2006">
          <mc:Choice Requires="x14">
            <control shapeId="22640" r:id="rId13" name="勤務日水">
              <controlPr locked="0" defaultSize="0" autoFill="0" autoLine="0" autoPict="0">
                <anchor moveWithCells="1">
                  <from>
                    <xdr:col>12</xdr:col>
                    <xdr:colOff>133350</xdr:colOff>
                    <xdr:row>61</xdr:row>
                    <xdr:rowOff>66675</xdr:rowOff>
                  </from>
                  <to>
                    <xdr:col>13</xdr:col>
                    <xdr:colOff>247650</xdr:colOff>
                    <xdr:row>61</xdr:row>
                    <xdr:rowOff>238125</xdr:rowOff>
                  </to>
                </anchor>
              </controlPr>
            </control>
          </mc:Choice>
        </mc:AlternateContent>
        <mc:AlternateContent xmlns:mc="http://schemas.openxmlformats.org/markup-compatibility/2006">
          <mc:Choice Requires="x14">
            <control shapeId="22641" r:id="rId14" name="勤務日木">
              <controlPr locked="0" defaultSize="0" autoFill="0" autoLine="0" autoPict="0">
                <anchor moveWithCells="1">
                  <from>
                    <xdr:col>14</xdr:col>
                    <xdr:colOff>190500</xdr:colOff>
                    <xdr:row>61</xdr:row>
                    <xdr:rowOff>57150</xdr:rowOff>
                  </from>
                  <to>
                    <xdr:col>15</xdr:col>
                    <xdr:colOff>323850</xdr:colOff>
                    <xdr:row>61</xdr:row>
                    <xdr:rowOff>238125</xdr:rowOff>
                  </to>
                </anchor>
              </controlPr>
            </control>
          </mc:Choice>
        </mc:AlternateContent>
        <mc:AlternateContent xmlns:mc="http://schemas.openxmlformats.org/markup-compatibility/2006">
          <mc:Choice Requires="x14">
            <control shapeId="22642" r:id="rId15" name="勤務日金">
              <controlPr locked="0" defaultSize="0" autoFill="0" autoLine="0" autoPict="0">
                <anchor moveWithCells="1">
                  <from>
                    <xdr:col>16</xdr:col>
                    <xdr:colOff>142875</xdr:colOff>
                    <xdr:row>61</xdr:row>
                    <xdr:rowOff>66675</xdr:rowOff>
                  </from>
                  <to>
                    <xdr:col>17</xdr:col>
                    <xdr:colOff>352425</xdr:colOff>
                    <xdr:row>61</xdr:row>
                    <xdr:rowOff>228600</xdr:rowOff>
                  </to>
                </anchor>
              </controlPr>
            </control>
          </mc:Choice>
        </mc:AlternateContent>
        <mc:AlternateContent xmlns:mc="http://schemas.openxmlformats.org/markup-compatibility/2006">
          <mc:Choice Requires="x14">
            <control shapeId="22643" r:id="rId16" name="勤務日土">
              <controlPr locked="0" defaultSize="0" autoFill="0" autoLine="0" autoPict="0">
                <anchor moveWithCells="1">
                  <from>
                    <xdr:col>18</xdr:col>
                    <xdr:colOff>180975</xdr:colOff>
                    <xdr:row>61</xdr:row>
                    <xdr:rowOff>66675</xdr:rowOff>
                  </from>
                  <to>
                    <xdr:col>19</xdr:col>
                    <xdr:colOff>333375</xdr:colOff>
                    <xdr:row>61</xdr:row>
                    <xdr:rowOff>228600</xdr:rowOff>
                  </to>
                </anchor>
              </controlPr>
            </control>
          </mc:Choice>
        </mc:AlternateContent>
        <mc:AlternateContent xmlns:mc="http://schemas.openxmlformats.org/markup-compatibility/2006">
          <mc:Choice Requires="x14">
            <control shapeId="22644" r:id="rId17" name="勤務日日">
              <controlPr locked="0" defaultSize="0" autoFill="0" autoLine="0" autoPict="0">
                <anchor moveWithCells="1">
                  <from>
                    <xdr:col>20</xdr:col>
                    <xdr:colOff>123825</xdr:colOff>
                    <xdr:row>61</xdr:row>
                    <xdr:rowOff>76200</xdr:rowOff>
                  </from>
                  <to>
                    <xdr:col>21</xdr:col>
                    <xdr:colOff>314325</xdr:colOff>
                    <xdr:row>61</xdr:row>
                    <xdr:rowOff>228600</xdr:rowOff>
                  </to>
                </anchor>
              </controlPr>
            </control>
          </mc:Choice>
        </mc:AlternateContent>
        <mc:AlternateContent xmlns:mc="http://schemas.openxmlformats.org/markup-compatibility/2006">
          <mc:Choice Requires="x14">
            <control shapeId="22645" r:id="rId18" name="勤務日祝日">
              <controlPr locked="0" defaultSize="0" autoFill="0" autoLine="0" autoPict="0">
                <anchor moveWithCells="1">
                  <from>
                    <xdr:col>22</xdr:col>
                    <xdr:colOff>76200</xdr:colOff>
                    <xdr:row>61</xdr:row>
                    <xdr:rowOff>76200</xdr:rowOff>
                  </from>
                  <to>
                    <xdr:col>23</xdr:col>
                    <xdr:colOff>371475</xdr:colOff>
                    <xdr:row>61</xdr:row>
                    <xdr:rowOff>238125</xdr:rowOff>
                  </to>
                </anchor>
              </controlPr>
            </control>
          </mc:Choice>
        </mc:AlternateContent>
        <mc:AlternateContent xmlns:mc="http://schemas.openxmlformats.org/markup-compatibility/2006">
          <mc:Choice Requires="x14">
            <control shapeId="22646" r:id="rId19" name="勤務日シフト有">
              <controlPr locked="0" defaultSize="0" autoFill="0" autoLine="0" autoPict="0">
                <anchor moveWithCells="1">
                  <from>
                    <xdr:col>24</xdr:col>
                    <xdr:colOff>47625</xdr:colOff>
                    <xdr:row>61</xdr:row>
                    <xdr:rowOff>57150</xdr:rowOff>
                  </from>
                  <to>
                    <xdr:col>27</xdr:col>
                    <xdr:colOff>28575</xdr:colOff>
                    <xdr:row>61</xdr:row>
                    <xdr:rowOff>238125</xdr:rowOff>
                  </to>
                </anchor>
              </controlPr>
            </control>
          </mc:Choice>
        </mc:AlternateContent>
        <mc:AlternateContent xmlns:mc="http://schemas.openxmlformats.org/markup-compatibility/2006">
          <mc:Choice Requires="x14">
            <control shapeId="22647" r:id="rId20" name="休日土">
              <controlPr locked="0" defaultSize="0" autoFill="0" autoLine="0" autoPict="0">
                <anchor moveWithCells="1" sizeWithCells="1">
                  <from>
                    <xdr:col>8</xdr:col>
                    <xdr:colOff>133350</xdr:colOff>
                    <xdr:row>62</xdr:row>
                    <xdr:rowOff>66675</xdr:rowOff>
                  </from>
                  <to>
                    <xdr:col>9</xdr:col>
                    <xdr:colOff>247650</xdr:colOff>
                    <xdr:row>62</xdr:row>
                    <xdr:rowOff>219075</xdr:rowOff>
                  </to>
                </anchor>
              </controlPr>
            </control>
          </mc:Choice>
        </mc:AlternateContent>
        <mc:AlternateContent xmlns:mc="http://schemas.openxmlformats.org/markup-compatibility/2006">
          <mc:Choice Requires="x14">
            <control shapeId="22648" r:id="rId21" name="休日日">
              <controlPr locked="0" defaultSize="0" autoFill="0" autoLine="0" autoPict="0">
                <anchor moveWithCells="1" sizeWithCells="1">
                  <from>
                    <xdr:col>10</xdr:col>
                    <xdr:colOff>114300</xdr:colOff>
                    <xdr:row>62</xdr:row>
                    <xdr:rowOff>66675</xdr:rowOff>
                  </from>
                  <to>
                    <xdr:col>11</xdr:col>
                    <xdr:colOff>276225</xdr:colOff>
                    <xdr:row>62</xdr:row>
                    <xdr:rowOff>219075</xdr:rowOff>
                  </to>
                </anchor>
              </controlPr>
            </control>
          </mc:Choice>
        </mc:AlternateContent>
        <mc:AlternateContent xmlns:mc="http://schemas.openxmlformats.org/markup-compatibility/2006">
          <mc:Choice Requires="x14">
            <control shapeId="22649" r:id="rId22" name="休日祝日">
              <controlPr locked="0" defaultSize="0" autoFill="0" autoLine="0" autoPict="0">
                <anchor moveWithCells="1" sizeWithCells="1">
                  <from>
                    <xdr:col>12</xdr:col>
                    <xdr:colOff>133350</xdr:colOff>
                    <xdr:row>62</xdr:row>
                    <xdr:rowOff>66675</xdr:rowOff>
                  </from>
                  <to>
                    <xdr:col>14</xdr:col>
                    <xdr:colOff>38100</xdr:colOff>
                    <xdr:row>62</xdr:row>
                    <xdr:rowOff>219075</xdr:rowOff>
                  </to>
                </anchor>
              </controlPr>
            </control>
          </mc:Choice>
        </mc:AlternateContent>
        <mc:AlternateContent xmlns:mc="http://schemas.openxmlformats.org/markup-compatibility/2006">
          <mc:Choice Requires="x14">
            <control shapeId="22650" r:id="rId23" name="休日指定休日">
              <controlPr locked="0" defaultSize="0" autoFill="0" autoLine="0" autoPict="0">
                <anchor moveWithCells="1" sizeWithCells="1">
                  <from>
                    <xdr:col>14</xdr:col>
                    <xdr:colOff>190500</xdr:colOff>
                    <xdr:row>62</xdr:row>
                    <xdr:rowOff>76200</xdr:rowOff>
                  </from>
                  <to>
                    <xdr:col>16</xdr:col>
                    <xdr:colOff>419100</xdr:colOff>
                    <xdr:row>62</xdr:row>
                    <xdr:rowOff>200025</xdr:rowOff>
                  </to>
                </anchor>
              </controlPr>
            </control>
          </mc:Choice>
        </mc:AlternateContent>
        <mc:AlternateContent xmlns:mc="http://schemas.openxmlformats.org/markup-compatibility/2006">
          <mc:Choice Requires="x14">
            <control shapeId="22651" r:id="rId24" name="休日その他">
              <controlPr locked="0" defaultSize="0" autoFill="0" autoLine="0" autoPict="0">
                <anchor moveWithCells="1" sizeWithCells="1">
                  <from>
                    <xdr:col>17</xdr:col>
                    <xdr:colOff>19050</xdr:colOff>
                    <xdr:row>62</xdr:row>
                    <xdr:rowOff>66675</xdr:rowOff>
                  </from>
                  <to>
                    <xdr:col>18</xdr:col>
                    <xdr:colOff>419100</xdr:colOff>
                    <xdr:row>62</xdr:row>
                    <xdr:rowOff>209550</xdr:rowOff>
                  </to>
                </anchor>
              </controlPr>
            </control>
          </mc:Choice>
        </mc:AlternateContent>
        <mc:AlternateContent xmlns:mc="http://schemas.openxmlformats.org/markup-compatibility/2006">
          <mc:Choice Requires="x14">
            <control shapeId="22655" r:id="rId25" name="時間外労働有">
              <controlPr locked="0" defaultSize="0" autoFill="0" autoLine="0" autoPict="0">
                <anchor moveWithCells="1">
                  <from>
                    <xdr:col>8</xdr:col>
                    <xdr:colOff>66675</xdr:colOff>
                    <xdr:row>66</xdr:row>
                    <xdr:rowOff>85725</xdr:rowOff>
                  </from>
                  <to>
                    <xdr:col>9</xdr:col>
                    <xdr:colOff>228600</xdr:colOff>
                    <xdr:row>66</xdr:row>
                    <xdr:rowOff>209550</xdr:rowOff>
                  </to>
                </anchor>
              </controlPr>
            </control>
          </mc:Choice>
        </mc:AlternateContent>
        <mc:AlternateContent xmlns:mc="http://schemas.openxmlformats.org/markup-compatibility/2006">
          <mc:Choice Requires="x14">
            <control shapeId="22659" r:id="rId26" name="時間外労働無">
              <controlPr locked="0" defaultSize="0" autoFill="0" autoLine="0" autoPict="0">
                <anchor moveWithCells="1">
                  <from>
                    <xdr:col>10</xdr:col>
                    <xdr:colOff>123825</xdr:colOff>
                    <xdr:row>66</xdr:row>
                    <xdr:rowOff>76200</xdr:rowOff>
                  </from>
                  <to>
                    <xdr:col>12</xdr:col>
                    <xdr:colOff>76200</xdr:colOff>
                    <xdr:row>66</xdr:row>
                    <xdr:rowOff>219075</xdr:rowOff>
                  </to>
                </anchor>
              </controlPr>
            </control>
          </mc:Choice>
        </mc:AlternateContent>
        <mc:AlternateContent xmlns:mc="http://schemas.openxmlformats.org/markup-compatibility/2006">
          <mc:Choice Requires="x14">
            <control shapeId="22660" r:id="rId27" name="時間外労働グループ">
              <controlPr defaultSize="0" autoFill="0" autoPict="0">
                <anchor moveWithCells="1">
                  <from>
                    <xdr:col>8</xdr:col>
                    <xdr:colOff>9525</xdr:colOff>
                    <xdr:row>66</xdr:row>
                    <xdr:rowOff>9525</xdr:rowOff>
                  </from>
                  <to>
                    <xdr:col>12</xdr:col>
                    <xdr:colOff>247650</xdr:colOff>
                    <xdr:row>67</xdr:row>
                    <xdr:rowOff>104775</xdr:rowOff>
                  </to>
                </anchor>
              </controlPr>
            </control>
          </mc:Choice>
        </mc:AlternateContent>
        <mc:AlternateContent xmlns:mc="http://schemas.openxmlformats.org/markup-compatibility/2006">
          <mc:Choice Requires="x14">
            <control shapeId="22665" r:id="rId28" name="休日労働有">
              <controlPr locked="0" defaultSize="0" autoFill="0" autoLine="0" autoPict="0">
                <anchor moveWithCells="1">
                  <from>
                    <xdr:col>8</xdr:col>
                    <xdr:colOff>57150</xdr:colOff>
                    <xdr:row>67</xdr:row>
                    <xdr:rowOff>76200</xdr:rowOff>
                  </from>
                  <to>
                    <xdr:col>9</xdr:col>
                    <xdr:colOff>314325</xdr:colOff>
                    <xdr:row>67</xdr:row>
                    <xdr:rowOff>200025</xdr:rowOff>
                  </to>
                </anchor>
              </controlPr>
            </control>
          </mc:Choice>
        </mc:AlternateContent>
        <mc:AlternateContent xmlns:mc="http://schemas.openxmlformats.org/markup-compatibility/2006">
          <mc:Choice Requires="x14">
            <control shapeId="22666" r:id="rId29" name="休日労働無">
              <controlPr locked="0" defaultSize="0" autoFill="0" autoLine="0" autoPict="0">
                <anchor moveWithCells="1">
                  <from>
                    <xdr:col>10</xdr:col>
                    <xdr:colOff>123825</xdr:colOff>
                    <xdr:row>67</xdr:row>
                    <xdr:rowOff>85725</xdr:rowOff>
                  </from>
                  <to>
                    <xdr:col>11</xdr:col>
                    <xdr:colOff>342900</xdr:colOff>
                    <xdr:row>67</xdr:row>
                    <xdr:rowOff>219075</xdr:rowOff>
                  </to>
                </anchor>
              </controlPr>
            </control>
          </mc:Choice>
        </mc:AlternateContent>
        <mc:AlternateContent xmlns:mc="http://schemas.openxmlformats.org/markup-compatibility/2006">
          <mc:Choice Requires="x14">
            <control shapeId="22669" r:id="rId30" name="e-staffingグループ">
              <controlPr defaultSize="0" autoFill="0" autoPict="0">
                <anchor moveWithCells="1">
                  <from>
                    <xdr:col>20</xdr:col>
                    <xdr:colOff>200025</xdr:colOff>
                    <xdr:row>17</xdr:row>
                    <xdr:rowOff>0</xdr:rowOff>
                  </from>
                  <to>
                    <xdr:col>28</xdr:col>
                    <xdr:colOff>314325</xdr:colOff>
                    <xdr:row>18</xdr:row>
                    <xdr:rowOff>9525</xdr:rowOff>
                  </to>
                </anchor>
              </controlPr>
            </control>
          </mc:Choice>
        </mc:AlternateContent>
        <mc:AlternateContent xmlns:mc="http://schemas.openxmlformats.org/markup-compatibility/2006">
          <mc:Choice Requires="x14">
            <control shapeId="22677" r:id="rId31" name="教育訓練有">
              <controlPr locked="0" defaultSize="0" autoFill="0" autoLine="0" autoPict="0">
                <anchor moveWithCells="1">
                  <from>
                    <xdr:col>8</xdr:col>
                    <xdr:colOff>66675</xdr:colOff>
                    <xdr:row>82</xdr:row>
                    <xdr:rowOff>66675</xdr:rowOff>
                  </from>
                  <to>
                    <xdr:col>9</xdr:col>
                    <xdr:colOff>266700</xdr:colOff>
                    <xdr:row>82</xdr:row>
                    <xdr:rowOff>209550</xdr:rowOff>
                  </to>
                </anchor>
              </controlPr>
            </control>
          </mc:Choice>
        </mc:AlternateContent>
        <mc:AlternateContent xmlns:mc="http://schemas.openxmlformats.org/markup-compatibility/2006">
          <mc:Choice Requires="x14">
            <control shapeId="22678" r:id="rId32" name="教育訓練無">
              <controlPr locked="0" defaultSize="0" autoFill="0" autoLine="0" autoPict="0">
                <anchor moveWithCells="1">
                  <from>
                    <xdr:col>10</xdr:col>
                    <xdr:colOff>66675</xdr:colOff>
                    <xdr:row>82</xdr:row>
                    <xdr:rowOff>76200</xdr:rowOff>
                  </from>
                  <to>
                    <xdr:col>11</xdr:col>
                    <xdr:colOff>323850</xdr:colOff>
                    <xdr:row>82</xdr:row>
                    <xdr:rowOff>209550</xdr:rowOff>
                  </to>
                </anchor>
              </controlPr>
            </control>
          </mc:Choice>
        </mc:AlternateContent>
        <mc:AlternateContent xmlns:mc="http://schemas.openxmlformats.org/markup-compatibility/2006">
          <mc:Choice Requires="x14">
            <control shapeId="22679" r:id="rId33" name="教育訓練グループ">
              <controlPr defaultSize="0" autoFill="0" autoPict="0">
                <anchor moveWithCells="1">
                  <from>
                    <xdr:col>8</xdr:col>
                    <xdr:colOff>9525</xdr:colOff>
                    <xdr:row>81</xdr:row>
                    <xdr:rowOff>371475</xdr:rowOff>
                  </from>
                  <to>
                    <xdr:col>12</xdr:col>
                    <xdr:colOff>266700</xdr:colOff>
                    <xdr:row>83</xdr:row>
                    <xdr:rowOff>104775</xdr:rowOff>
                  </to>
                </anchor>
              </controlPr>
            </control>
          </mc:Choice>
        </mc:AlternateContent>
        <mc:AlternateContent xmlns:mc="http://schemas.openxmlformats.org/markup-compatibility/2006">
          <mc:Choice Requires="x14">
            <control shapeId="22703" r:id="rId34" name="便宜供与休憩所">
              <controlPr locked="0" defaultSize="0" autoFill="0" autoLine="0" autoPict="0">
                <anchor moveWithCells="1">
                  <from>
                    <xdr:col>13</xdr:col>
                    <xdr:colOff>57150</xdr:colOff>
                    <xdr:row>79</xdr:row>
                    <xdr:rowOff>57150</xdr:rowOff>
                  </from>
                  <to>
                    <xdr:col>13</xdr:col>
                    <xdr:colOff>381000</xdr:colOff>
                    <xdr:row>79</xdr:row>
                    <xdr:rowOff>209550</xdr:rowOff>
                  </to>
                </anchor>
              </controlPr>
            </control>
          </mc:Choice>
        </mc:AlternateContent>
        <mc:AlternateContent xmlns:mc="http://schemas.openxmlformats.org/markup-compatibility/2006">
          <mc:Choice Requires="x14">
            <control shapeId="22704" r:id="rId35" name="便宜供与保養所">
              <controlPr locked="0" defaultSize="0" autoFill="0" autoLine="0" autoPict="0">
                <anchor moveWithCells="1">
                  <from>
                    <xdr:col>18</xdr:col>
                    <xdr:colOff>57150</xdr:colOff>
                    <xdr:row>78</xdr:row>
                    <xdr:rowOff>85725</xdr:rowOff>
                  </from>
                  <to>
                    <xdr:col>18</xdr:col>
                    <xdr:colOff>381000</xdr:colOff>
                    <xdr:row>78</xdr:row>
                    <xdr:rowOff>209550</xdr:rowOff>
                  </to>
                </anchor>
              </controlPr>
            </control>
          </mc:Choice>
        </mc:AlternateContent>
        <mc:AlternateContent xmlns:mc="http://schemas.openxmlformats.org/markup-compatibility/2006">
          <mc:Choice Requires="x14">
            <control shapeId="22705" r:id="rId36" name="便宜供与貸制服">
              <controlPr locked="0" defaultSize="0" autoFill="0" autoLine="0" autoPict="0">
                <anchor moveWithCells="1">
                  <from>
                    <xdr:col>18</xdr:col>
                    <xdr:colOff>57150</xdr:colOff>
                    <xdr:row>77</xdr:row>
                    <xdr:rowOff>66675</xdr:rowOff>
                  </from>
                  <to>
                    <xdr:col>18</xdr:col>
                    <xdr:colOff>381000</xdr:colOff>
                    <xdr:row>77</xdr:row>
                    <xdr:rowOff>209550</xdr:rowOff>
                  </to>
                </anchor>
              </controlPr>
            </control>
          </mc:Choice>
        </mc:AlternateContent>
        <mc:AlternateContent xmlns:mc="http://schemas.openxmlformats.org/markup-compatibility/2006">
          <mc:Choice Requires="x14">
            <control shapeId="22706" r:id="rId37" name="便宜供与更衣室">
              <controlPr locked="0" defaultSize="0" autoFill="0" autoLine="0" autoPict="0">
                <anchor moveWithCells="1">
                  <from>
                    <xdr:col>13</xdr:col>
                    <xdr:colOff>57150</xdr:colOff>
                    <xdr:row>80</xdr:row>
                    <xdr:rowOff>57150</xdr:rowOff>
                  </from>
                  <to>
                    <xdr:col>13</xdr:col>
                    <xdr:colOff>381000</xdr:colOff>
                    <xdr:row>80</xdr:row>
                    <xdr:rowOff>190500</xdr:rowOff>
                  </to>
                </anchor>
              </controlPr>
            </control>
          </mc:Choice>
        </mc:AlternateContent>
        <mc:AlternateContent xmlns:mc="http://schemas.openxmlformats.org/markup-compatibility/2006">
          <mc:Choice Requires="x14">
            <control shapeId="22707" r:id="rId38" name="便宜供与物販所">
              <controlPr locked="0" defaultSize="0" autoFill="0" autoLine="0" autoPict="0">
                <anchor moveWithCells="1">
                  <from>
                    <xdr:col>18</xdr:col>
                    <xdr:colOff>57150</xdr:colOff>
                    <xdr:row>79</xdr:row>
                    <xdr:rowOff>66675</xdr:rowOff>
                  </from>
                  <to>
                    <xdr:col>18</xdr:col>
                    <xdr:colOff>381000</xdr:colOff>
                    <xdr:row>79</xdr:row>
                    <xdr:rowOff>190500</xdr:rowOff>
                  </to>
                </anchor>
              </controlPr>
            </control>
          </mc:Choice>
        </mc:AlternateContent>
        <mc:AlternateContent xmlns:mc="http://schemas.openxmlformats.org/markup-compatibility/2006">
          <mc:Choice Requires="x14">
            <control shapeId="22718" r:id="rId39" name="estaffing利用有">
              <controlPr locked="0" defaultSize="0" autoFill="0" autoLine="0" autoPict="0">
                <anchor moveWithCells="1">
                  <from>
                    <xdr:col>21</xdr:col>
                    <xdr:colOff>47625</xdr:colOff>
                    <xdr:row>17</xdr:row>
                    <xdr:rowOff>76200</xdr:rowOff>
                  </from>
                  <to>
                    <xdr:col>23</xdr:col>
                    <xdr:colOff>209550</xdr:colOff>
                    <xdr:row>17</xdr:row>
                    <xdr:rowOff>219075</xdr:rowOff>
                  </to>
                </anchor>
              </controlPr>
            </control>
          </mc:Choice>
        </mc:AlternateContent>
        <mc:AlternateContent xmlns:mc="http://schemas.openxmlformats.org/markup-compatibility/2006">
          <mc:Choice Requires="x14">
            <control shapeId="22719" r:id="rId40" name="estaffing利用無">
              <controlPr locked="0" defaultSize="0" autoFill="0" autoLine="0" autoPict="0">
                <anchor moveWithCells="1">
                  <from>
                    <xdr:col>24</xdr:col>
                    <xdr:colOff>361950</xdr:colOff>
                    <xdr:row>17</xdr:row>
                    <xdr:rowOff>66675</xdr:rowOff>
                  </from>
                  <to>
                    <xdr:col>27</xdr:col>
                    <xdr:colOff>190500</xdr:colOff>
                    <xdr:row>17</xdr:row>
                    <xdr:rowOff>228600</xdr:rowOff>
                  </to>
                </anchor>
              </controlPr>
            </control>
          </mc:Choice>
        </mc:AlternateContent>
        <mc:AlternateContent xmlns:mc="http://schemas.openxmlformats.org/markup-compatibility/2006">
          <mc:Choice Requires="x14">
            <control shapeId="22664" r:id="rId41" name="休日労働グループ">
              <controlPr defaultSize="0" autoFill="0" autoPict="0">
                <anchor moveWithCells="1">
                  <from>
                    <xdr:col>8</xdr:col>
                    <xdr:colOff>9525</xdr:colOff>
                    <xdr:row>66</xdr:row>
                    <xdr:rowOff>371475</xdr:rowOff>
                  </from>
                  <to>
                    <xdr:col>12</xdr:col>
                    <xdr:colOff>266700</xdr:colOff>
                    <xdr:row>68</xdr:row>
                    <xdr:rowOff>114300</xdr:rowOff>
                  </to>
                </anchor>
              </controlPr>
            </control>
          </mc:Choice>
        </mc:AlternateContent>
        <mc:AlternateContent xmlns:mc="http://schemas.openxmlformats.org/markup-compatibility/2006">
          <mc:Choice Requires="x14">
            <control shapeId="22722" r:id="rId42" name="休日労働グループ">
              <controlPr defaultSize="0" autoFill="0" autoPict="0">
                <anchor moveWithCells="1">
                  <from>
                    <xdr:col>8</xdr:col>
                    <xdr:colOff>9525</xdr:colOff>
                    <xdr:row>67</xdr:row>
                    <xdr:rowOff>371475</xdr:rowOff>
                  </from>
                  <to>
                    <xdr:col>12</xdr:col>
                    <xdr:colOff>266700</xdr:colOff>
                    <xdr:row>69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showGridLines="0" zoomScaleNormal="100" workbookViewId="0"/>
  </sheetViews>
  <sheetFormatPr defaultColWidth="9" defaultRowHeight="13.5" x14ac:dyDescent="0.15"/>
  <cols>
    <col min="1" max="1" width="5.625" style="6" customWidth="1"/>
    <col min="2" max="2" width="39.375" style="7" customWidth="1"/>
    <col min="3" max="3" width="66.875" style="5" customWidth="1"/>
    <col min="4" max="16384" width="9" style="5"/>
  </cols>
  <sheetData>
    <row r="1" spans="1:3" ht="15" customHeight="1" x14ac:dyDescent="0.15"/>
    <row r="2" spans="1:3" ht="14.25" x14ac:dyDescent="0.15">
      <c r="A2" s="8" t="s">
        <v>198</v>
      </c>
    </row>
    <row r="3" spans="1:3" ht="14.25" thickBot="1" x14ac:dyDescent="0.2"/>
    <row r="4" spans="1:3" s="6" customFormat="1" ht="18.75" customHeight="1" thickBot="1" x14ac:dyDescent="0.2">
      <c r="A4" s="78" t="s">
        <v>199</v>
      </c>
      <c r="B4" s="80" t="s">
        <v>200</v>
      </c>
      <c r="C4" s="81" t="s">
        <v>250</v>
      </c>
    </row>
    <row r="5" spans="1:3" ht="109.5" customHeight="1" thickTop="1" x14ac:dyDescent="0.15">
      <c r="A5" s="79">
        <v>34</v>
      </c>
      <c r="B5" s="10" t="s">
        <v>171</v>
      </c>
      <c r="C5" s="11" t="s">
        <v>201</v>
      </c>
    </row>
    <row r="6" spans="1:3" ht="148.5" customHeight="1" x14ac:dyDescent="0.15">
      <c r="A6" s="9">
        <v>35</v>
      </c>
      <c r="B6" s="12" t="s">
        <v>202</v>
      </c>
      <c r="C6" s="13" t="s">
        <v>203</v>
      </c>
    </row>
    <row r="7" spans="1:3" ht="379.5" customHeight="1" x14ac:dyDescent="0.15">
      <c r="A7" s="9">
        <v>36</v>
      </c>
      <c r="B7" s="12" t="s">
        <v>204</v>
      </c>
      <c r="C7" s="13" t="s">
        <v>205</v>
      </c>
    </row>
    <row r="8" spans="1:3" ht="74.25" customHeight="1" thickBot="1" x14ac:dyDescent="0.2">
      <c r="A8" s="16">
        <v>37</v>
      </c>
      <c r="B8" s="14" t="s">
        <v>206</v>
      </c>
      <c r="C8" s="15" t="s">
        <v>207</v>
      </c>
    </row>
  </sheetData>
  <sheetProtection algorithmName="SHA-512" hashValue="DgeZTnl/oB822jiLuOiwfGnybiat2q3qN6qMEbt7WA7+UihOCzOhNGq+5nPASkeK9rEc8CTBiFydqzAMge9D+Q==" saltValue="xOPqxmDUsfluEGDlTDG12w==" spinCount="100000" sheet="1" objects="1" scenarios="1"/>
  <phoneticPr fontId="4"/>
  <pageMargins left="0.7" right="0.7" top="0.75" bottom="0.75" header="0.3" footer="0.3"/>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B076C98E87AD4447844C5FCC03FF68E5" ma:contentTypeVersion="4" ma:contentTypeDescription="新しいドキュメントを作成します。" ma:contentTypeScope="" ma:versionID="4fe04ef81bd09716f908824b9f2cab9d">
  <xsd:schema xmlns:xsd="http://www.w3.org/2001/XMLSchema" xmlns:xs="http://www.w3.org/2001/XMLSchema" xmlns:p="http://schemas.microsoft.com/office/2006/metadata/properties" xmlns:ns2="867a13a2-b7d6-4b06-bbad-68d095cc83b1" xmlns:ns3="8b59d28c-3c55-481d-8880-20df7a3fa045" targetNamespace="http://schemas.microsoft.com/office/2006/metadata/properties" ma:root="true" ma:fieldsID="513c1f1fd69f3eebd05a602c8ed326bb" ns2:_="" ns3:_="">
    <xsd:import namespace="867a13a2-b7d6-4b06-bbad-68d095cc83b1"/>
    <xsd:import namespace="8b59d28c-3c55-481d-8880-20df7a3fa0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7a13a2-b7d6-4b06-bbad-68d095cc8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9d28c-3c55-481d-8880-20df7a3fa04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06C66C-9C76-4735-9102-950319F9B417}">
  <ds:schemaRefs>
    <ds:schemaRef ds:uri="http://schemas.microsoft.com/office/2006/metadata/longProperties"/>
  </ds:schemaRefs>
</ds:datastoreItem>
</file>

<file path=customXml/itemProps2.xml><?xml version="1.0" encoding="utf-8"?>
<ds:datastoreItem xmlns:ds="http://schemas.openxmlformats.org/officeDocument/2006/customXml" ds:itemID="{A58438AF-6750-48DD-B5FE-AC621A0AFDA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b59d28c-3c55-481d-8880-20df7a3fa045"/>
    <ds:schemaRef ds:uri="867a13a2-b7d6-4b06-bbad-68d095cc83b1"/>
    <ds:schemaRef ds:uri="http://www.w3.org/XML/1998/namespace"/>
  </ds:schemaRefs>
</ds:datastoreItem>
</file>

<file path=customXml/itemProps3.xml><?xml version="1.0" encoding="utf-8"?>
<ds:datastoreItem xmlns:ds="http://schemas.openxmlformats.org/officeDocument/2006/customXml" ds:itemID="{ED6F09CB-E5DD-4970-A9FD-1DD865C58FD2}">
  <ds:schemaRefs>
    <ds:schemaRef ds:uri="http://schemas.microsoft.com/sharepoint/v3/contenttype/forms"/>
  </ds:schemaRefs>
</ds:datastoreItem>
</file>

<file path=customXml/itemProps4.xml><?xml version="1.0" encoding="utf-8"?>
<ds:datastoreItem xmlns:ds="http://schemas.openxmlformats.org/officeDocument/2006/customXml" ds:itemID="{15843810-5D2E-47BA-9DBB-C1CE0FA94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7a13a2-b7d6-4b06-bbad-68d095cc83b1"/>
    <ds:schemaRef ds:uri="8b59d28c-3c55-481d-8880-20df7a3fa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116</vt:i4>
      </vt:variant>
    </vt:vector>
  </HeadingPairs>
  <TitlesOfParts>
    <vt:vector size="119" baseType="lpstr">
      <vt:lpstr>data1</vt:lpstr>
      <vt:lpstr>人材派遣見積書兼仕様書</vt:lpstr>
      <vt:lpstr>別紙_契約条件</vt:lpstr>
      <vt:lpstr>AribaNetworkID</vt:lpstr>
      <vt:lpstr>estaffing利用有無</vt:lpstr>
      <vt:lpstr>人材派遣見積書兼仕様書!Print_Area</vt:lpstr>
      <vt:lpstr>別紙_契約条件!Print_Area</vt:lpstr>
      <vt:lpstr>人材派遣見積書兼仕様書!Print_Titles</vt:lpstr>
      <vt:lpstr>WebTimeCardの利用</vt:lpstr>
      <vt:lpstr>期間制限</vt:lpstr>
      <vt:lpstr>休憩時間1</vt:lpstr>
      <vt:lpstr>休憩時間2</vt:lpstr>
      <vt:lpstr>休憩時間3</vt:lpstr>
      <vt:lpstr>休憩時間4</vt:lpstr>
      <vt:lpstr>休日その他</vt:lpstr>
      <vt:lpstr>休日指</vt:lpstr>
      <vt:lpstr>休日祝</vt:lpstr>
      <vt:lpstr>休日他</vt:lpstr>
      <vt:lpstr>休日土</vt:lpstr>
      <vt:lpstr>休日日</vt:lpstr>
      <vt:lpstr>休日労働</vt:lpstr>
      <vt:lpstr>休日労働１ヶ月</vt:lpstr>
      <vt:lpstr>許可番号</vt:lpstr>
      <vt:lpstr>協定有効期限開始日</vt:lpstr>
      <vt:lpstr>協定有効期限終了日</vt:lpstr>
      <vt:lpstr>教育訓練有無</vt:lpstr>
      <vt:lpstr>業務ランク</vt:lpstr>
      <vt:lpstr>業務内容</vt:lpstr>
      <vt:lpstr>勤務時間1</vt:lpstr>
      <vt:lpstr>勤務時間2</vt:lpstr>
      <vt:lpstr>勤務時間3</vt:lpstr>
      <vt:lpstr>勤務時間4</vt:lpstr>
      <vt:lpstr>勤務日シフト</vt:lpstr>
      <vt:lpstr>勤務日火</vt:lpstr>
      <vt:lpstr>勤務日金</vt:lpstr>
      <vt:lpstr>勤務日月</vt:lpstr>
      <vt:lpstr>勤務日祝</vt:lpstr>
      <vt:lpstr>勤務日水</vt:lpstr>
      <vt:lpstr>勤務日土</vt:lpstr>
      <vt:lpstr>勤務日日</vt:lpstr>
      <vt:lpstr>勤務日木</vt:lpstr>
      <vt:lpstr>見積回答日</vt:lpstr>
      <vt:lpstr>見積番号</vt:lpstr>
      <vt:lpstr>指揮命令権者TEL</vt:lpstr>
      <vt:lpstr>指揮命令権者氏名</vt:lpstr>
      <vt:lpstr>指揮命令権者部署名</vt:lpstr>
      <vt:lpstr>指揮命令権者役職</vt:lpstr>
      <vt:lpstr>事業所単位</vt:lpstr>
      <vt:lpstr>事業所単位名</vt:lpstr>
      <vt:lpstr>時間外労働</vt:lpstr>
      <vt:lpstr>時間外労働１ヶ月</vt:lpstr>
      <vt:lpstr>時間外労働1週間</vt:lpstr>
      <vt:lpstr>時間外労働１日</vt:lpstr>
      <vt:lpstr>時間外労働１年</vt:lpstr>
      <vt:lpstr>就業場所TEL</vt:lpstr>
      <vt:lpstr>就業場所住所</vt:lpstr>
      <vt:lpstr>就業場所都道府県</vt:lpstr>
      <vt:lpstr>就業先事業所TEL</vt:lpstr>
      <vt:lpstr>就業先事業所所在地</vt:lpstr>
      <vt:lpstr>就業先事業所名</vt:lpstr>
      <vt:lpstr>就業先部署</vt:lpstr>
      <vt:lpstr>宿泊費有無</vt:lpstr>
      <vt:lpstr>宿泊費有無上限額</vt:lpstr>
      <vt:lpstr>所定外単金</vt:lpstr>
      <vt:lpstr>所定内単金</vt:lpstr>
      <vt:lpstr>待遇決定方式</vt:lpstr>
      <vt:lpstr>代替要員の業務</vt:lpstr>
      <vt:lpstr>担当EMail</vt:lpstr>
      <vt:lpstr>担当FAX</vt:lpstr>
      <vt:lpstr>担当TEL</vt:lpstr>
      <vt:lpstr>担当氏名</vt:lpstr>
      <vt:lpstr>担当部署名</vt:lpstr>
      <vt:lpstr>都道府県</vt:lpstr>
      <vt:lpstr>特別条項</vt:lpstr>
      <vt:lpstr>日数限定業務</vt:lpstr>
      <vt:lpstr>派遣期間開始日</vt:lpstr>
      <vt:lpstr>派遣期間終了日</vt:lpstr>
      <vt:lpstr>派遣許可番号の有効期限</vt:lpstr>
      <vt:lpstr>派遣元会社住所</vt:lpstr>
      <vt:lpstr>派遣元会社住所2</vt:lpstr>
      <vt:lpstr>派遣元会社名</vt:lpstr>
      <vt:lpstr>派遣元苦情処理責任者TEL</vt:lpstr>
      <vt:lpstr>派遣元苦情処理責任者氏名</vt:lpstr>
      <vt:lpstr>派遣元苦情処理責任者部署名</vt:lpstr>
      <vt:lpstr>派遣元苦情処理責任者役職</vt:lpstr>
      <vt:lpstr>派遣元責任者TEL</vt:lpstr>
      <vt:lpstr>派遣元責任者氏名</vt:lpstr>
      <vt:lpstr>派遣元責任者部署名</vt:lpstr>
      <vt:lpstr>派遣元責任者役職</vt:lpstr>
      <vt:lpstr>派遣元法人番号</vt:lpstr>
      <vt:lpstr>派遣受入期間制限抵触日</vt:lpstr>
      <vt:lpstr>派遣人員</vt:lpstr>
      <vt:lpstr>派遣先会社名</vt:lpstr>
      <vt:lpstr>派遣先苦情処理責任者TEL</vt:lpstr>
      <vt:lpstr>派遣先苦情処理責任者氏名</vt:lpstr>
      <vt:lpstr>派遣先苦情処理責任者部署名</vt:lpstr>
      <vt:lpstr>派遣先苦情処理責任者役職</vt:lpstr>
      <vt:lpstr>派遣先責任者TEL</vt:lpstr>
      <vt:lpstr>派遣先責任者氏名</vt:lpstr>
      <vt:lpstr>派遣先責任者部署名</vt:lpstr>
      <vt:lpstr>派遣先責任者役職</vt:lpstr>
      <vt:lpstr>派遣先組織単位職位</vt:lpstr>
      <vt:lpstr>派遣先組織単位名称</vt:lpstr>
      <vt:lpstr>備考</vt:lpstr>
      <vt:lpstr>便宜供与その他</vt:lpstr>
      <vt:lpstr>便宜供与ロッカー</vt:lpstr>
      <vt:lpstr>便宜供与休憩所</vt:lpstr>
      <vt:lpstr>便宜供与食堂</vt:lpstr>
      <vt:lpstr>便宜供与診療</vt:lpstr>
      <vt:lpstr>便宜供与制服の貸与</vt:lpstr>
      <vt:lpstr>便宜供与物品販売所</vt:lpstr>
      <vt:lpstr>便宜供与保養施設</vt:lpstr>
      <vt:lpstr>法定休日</vt:lpstr>
      <vt:lpstr>無期雇用派遣労働者に限定</vt:lpstr>
      <vt:lpstr>有期プロジェクト業務</vt:lpstr>
      <vt:lpstr>郵便番号1</vt:lpstr>
      <vt:lpstr>郵便番号2</vt:lpstr>
      <vt:lpstr>様式Version</vt:lpstr>
      <vt:lpstr>労働者限定60歳以上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2023-02-09T08:08:53Z</cp:lastPrinted>
  <dcterms:created xsi:type="dcterms:W3CDTF">2009-05-27T08:07:54Z</dcterms:created>
  <dcterms:modified xsi:type="dcterms:W3CDTF">2023-03-01T10:56:09Z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71800.0000000000</vt:lpwstr>
  </property>
  <property fmtid="{D5CDD505-2E9C-101B-9397-08002B2CF9AE}" pid="3" name="ContentType">
    <vt:lpwstr>ドキュメント</vt:lpwstr>
  </property>
  <property fmtid="{D5CDD505-2E9C-101B-9397-08002B2CF9AE}" pid="4" name="display_urn:schemas-microsoft-com:office:office#Editor">
    <vt:lpwstr>&lt;userinfo kind="3" uid="4599991@nttd-ms" odom="nttd-ms" ou="購買事業部" ogcd="300" /&gt;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&lt;userinfo kind="4" uid="w200462@nttdata" odom="nttdata" ou="購買部　企画担当" ogcd="7200" /&gt;</vt:lpwstr>
  </property>
  <property fmtid="{D5CDD505-2E9C-101B-9397-08002B2CF9AE}" pid="9" name="_SourceUrl">
    <vt:lpwstr/>
  </property>
  <property fmtid="{D5CDD505-2E9C-101B-9397-08002B2CF9AE}" pid="10" name="ContentTypeId">
    <vt:lpwstr>0x010100B076C98E87AD4447844C5FCC03FF68E5</vt:lpwstr>
  </property>
</Properties>
</file>